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C:\Users\ThomasDELUC\Downloads\"/>
    </mc:Choice>
  </mc:AlternateContent>
  <xr:revisionPtr revIDLastSave="0" documentId="8_{E5363303-2270-428D-AD67-2F96F6D2370A}" xr6:coauthVersionLast="47" xr6:coauthVersionMax="47" xr10:uidLastSave="{00000000-0000-0000-0000-000000000000}"/>
  <bookViews>
    <workbookView xWindow="-98" yWindow="-98" windowWidth="20715" windowHeight="13155" firstSheet="2" activeTab="2" xr2:uid="{00000000-000D-0000-FFFF-FFFF00000000}"/>
  </bookViews>
  <sheets>
    <sheet name="0. Guide d'utilisation" sheetId="8" r:id="rId1"/>
    <sheet name="1. Questionnaire Modifs" sheetId="13" state="hidden" r:id="rId2"/>
    <sheet name="1. Questionnaire" sheetId="1" r:id="rId3"/>
    <sheet name="1. QuestionnaireAgregatRetours" sheetId="14" state="hidden" r:id="rId4"/>
    <sheet name="2. Aide à répondre" sheetId="3" r:id="rId5"/>
    <sheet name="1. Questionnaire de maturité" sheetId="11" state="hidden" r:id="rId6"/>
    <sheet name="3. Résultats" sheetId="9" r:id="rId7"/>
    <sheet name="Backoffice - Ne pas modifier" sheetId="10" state="hidden" r:id="rId8"/>
    <sheet name="3 - Restitution" sheetId="7" state="hidden" r:id="rId9"/>
  </sheets>
  <definedNames>
    <definedName name="_xlnm.Print_Area" localSheetId="6">'3. Résultats'!$A$1:$H$69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2" i="1" l="1"/>
  <c r="G20" i="1"/>
  <c r="G19" i="1"/>
  <c r="G26" i="1"/>
  <c r="G12" i="1"/>
  <c r="G71" i="1"/>
  <c r="G15" i="1"/>
  <c r="G5" i="1"/>
  <c r="G5" i="14"/>
  <c r="H5" i="14" s="1"/>
  <c r="I5" i="14" s="1"/>
  <c r="G6" i="14"/>
  <c r="H6" i="14" s="1"/>
  <c r="I6" i="14" s="1"/>
  <c r="G7" i="14"/>
  <c r="H7" i="14"/>
  <c r="I7" i="14"/>
  <c r="G8" i="14"/>
  <c r="H8" i="14"/>
  <c r="I8" i="14"/>
  <c r="G9" i="14"/>
  <c r="H9" i="14"/>
  <c r="I9" i="14" s="1"/>
  <c r="G10" i="14"/>
  <c r="H10" i="14" s="1"/>
  <c r="I10" i="14" s="1"/>
  <c r="G11" i="14"/>
  <c r="H11" i="14"/>
  <c r="I11" i="14"/>
  <c r="G12" i="14"/>
  <c r="H12" i="14"/>
  <c r="I12" i="14"/>
  <c r="G13" i="14"/>
  <c r="H13" i="14"/>
  <c r="I13" i="14" s="1"/>
  <c r="G14" i="14"/>
  <c r="H14" i="14" s="1"/>
  <c r="I14" i="14" s="1"/>
  <c r="G15" i="14"/>
  <c r="H15" i="14"/>
  <c r="I15" i="14"/>
  <c r="G16" i="14"/>
  <c r="H16" i="14"/>
  <c r="I16" i="14"/>
  <c r="G17" i="14"/>
  <c r="H17" i="14"/>
  <c r="I17" i="14" s="1"/>
  <c r="G19" i="14"/>
  <c r="H19" i="14" s="1"/>
  <c r="I19" i="14" s="1"/>
  <c r="K19" i="14" s="1"/>
  <c r="L19" i="14" s="1"/>
  <c r="M19" i="14" s="1"/>
  <c r="G20" i="14"/>
  <c r="H20" i="14"/>
  <c r="I20" i="14"/>
  <c r="G21" i="14"/>
  <c r="H21" i="14"/>
  <c r="I21" i="14" s="1"/>
  <c r="G22" i="14"/>
  <c r="H22" i="14" s="1"/>
  <c r="I22" i="14" s="1"/>
  <c r="G23" i="14"/>
  <c r="H23" i="14"/>
  <c r="I23" i="14"/>
  <c r="G25" i="14"/>
  <c r="H25" i="14"/>
  <c r="I25" i="14"/>
  <c r="G26" i="14"/>
  <c r="H26" i="14" s="1"/>
  <c r="I26" i="14" s="1"/>
  <c r="G27" i="14"/>
  <c r="H27" i="14"/>
  <c r="I27" i="14" s="1"/>
  <c r="G28" i="14"/>
  <c r="H28" i="14"/>
  <c r="I28" i="14"/>
  <c r="G29" i="14"/>
  <c r="H29" i="14"/>
  <c r="I29" i="14" s="1"/>
  <c r="G30" i="14"/>
  <c r="H30" i="14" s="1"/>
  <c r="I30" i="14" s="1"/>
  <c r="G31" i="14"/>
  <c r="H31" i="14"/>
  <c r="I31" i="14"/>
  <c r="G32" i="14"/>
  <c r="H32" i="14"/>
  <c r="I32" i="14"/>
  <c r="G33" i="14"/>
  <c r="H33" i="14"/>
  <c r="I33" i="14" s="1"/>
  <c r="G35" i="14"/>
  <c r="H35" i="14" s="1"/>
  <c r="I35" i="14" s="1"/>
  <c r="G36" i="14"/>
  <c r="H36" i="14"/>
  <c r="I36" i="14"/>
  <c r="G37" i="14"/>
  <c r="H37" i="14"/>
  <c r="I37" i="14" s="1"/>
  <c r="G38" i="14"/>
  <c r="H38" i="14" s="1"/>
  <c r="I38" i="14" s="1"/>
  <c r="G39" i="14"/>
  <c r="H39" i="14"/>
  <c r="I39" i="14"/>
  <c r="G40" i="14"/>
  <c r="H40" i="14"/>
  <c r="I40" i="14"/>
  <c r="G41" i="14"/>
  <c r="H41" i="14"/>
  <c r="I41" i="14" s="1"/>
  <c r="G42" i="14"/>
  <c r="H42" i="14" s="1"/>
  <c r="I42" i="14" s="1"/>
  <c r="G43" i="14"/>
  <c r="H43" i="14"/>
  <c r="I43" i="14"/>
  <c r="G44" i="14"/>
  <c r="H44" i="14"/>
  <c r="I44" i="14"/>
  <c r="G45" i="14"/>
  <c r="H45" i="14" s="1"/>
  <c r="I45" i="14" s="1"/>
  <c r="G46" i="14"/>
  <c r="H46" i="14" s="1"/>
  <c r="I46" i="14" s="1"/>
  <c r="G47" i="14"/>
  <c r="H47" i="14"/>
  <c r="I47" i="14"/>
  <c r="G49" i="14"/>
  <c r="H49" i="14"/>
  <c r="I49" i="14"/>
  <c r="G50" i="14"/>
  <c r="H50" i="14" s="1"/>
  <c r="I50" i="14" s="1"/>
  <c r="K49" i="14" s="1"/>
  <c r="L49" i="14" s="1"/>
  <c r="M49" i="14" s="1"/>
  <c r="G51" i="14"/>
  <c r="H51" i="14"/>
  <c r="I51" i="14"/>
  <c r="G52" i="14"/>
  <c r="H52" i="14"/>
  <c r="I52" i="14"/>
  <c r="G53" i="14"/>
  <c r="H53" i="14"/>
  <c r="I53" i="14" s="1"/>
  <c r="G54" i="14"/>
  <c r="H54" i="14" s="1"/>
  <c r="I54" i="14" s="1"/>
  <c r="G55" i="14"/>
  <c r="H55" i="14"/>
  <c r="I55" i="14"/>
  <c r="G56" i="14"/>
  <c r="H56" i="14"/>
  <c r="I56" i="14"/>
  <c r="G57" i="14"/>
  <c r="H57" i="14"/>
  <c r="I57" i="14" s="1"/>
  <c r="G58" i="14"/>
  <c r="H58" i="14" s="1"/>
  <c r="I58" i="14" s="1"/>
  <c r="G59" i="14"/>
  <c r="H59" i="14"/>
  <c r="I59" i="14"/>
  <c r="G60" i="14"/>
  <c r="H60" i="14"/>
  <c r="I60" i="14"/>
  <c r="G62" i="14"/>
  <c r="H62" i="14"/>
  <c r="I62" i="14" s="1"/>
  <c r="K62" i="14" s="1"/>
  <c r="L62" i="14" s="1"/>
  <c r="M62" i="14" s="1"/>
  <c r="G63" i="14"/>
  <c r="H63" i="14"/>
  <c r="I63" i="14"/>
  <c r="G64" i="14"/>
  <c r="H64" i="14"/>
  <c r="I64" i="14"/>
  <c r="G65" i="14"/>
  <c r="H65" i="14" s="1"/>
  <c r="I65" i="14" s="1"/>
  <c r="G66" i="14"/>
  <c r="H66" i="14" s="1"/>
  <c r="I66" i="14" s="1"/>
  <c r="G67" i="14"/>
  <c r="H67" i="14"/>
  <c r="I67" i="14"/>
  <c r="G68" i="14"/>
  <c r="H68" i="14" s="1"/>
  <c r="I68" i="14" s="1"/>
  <c r="G70" i="14"/>
  <c r="H70" i="14"/>
  <c r="I70" i="14" s="1"/>
  <c r="G71" i="14"/>
  <c r="H71" i="14"/>
  <c r="I71" i="14"/>
  <c r="G72" i="14"/>
  <c r="H72" i="14"/>
  <c r="I72" i="14"/>
  <c r="G73" i="14"/>
  <c r="H73" i="14" s="1"/>
  <c r="I73" i="14" s="1"/>
  <c r="G74" i="14"/>
  <c r="H74" i="14" s="1"/>
  <c r="I74" i="14" s="1"/>
  <c r="G75" i="14"/>
  <c r="H75" i="14"/>
  <c r="I75" i="14"/>
  <c r="G76" i="14"/>
  <c r="H76" i="14"/>
  <c r="I76" i="14"/>
  <c r="G77" i="14"/>
  <c r="H77" i="14"/>
  <c r="I77" i="14" s="1"/>
  <c r="G78" i="14"/>
  <c r="H78" i="14" s="1"/>
  <c r="I78" i="14" s="1"/>
  <c r="G79" i="14"/>
  <c r="H79" i="14"/>
  <c r="I79" i="14"/>
  <c r="G81" i="14"/>
  <c r="H81" i="14"/>
  <c r="I81" i="14"/>
  <c r="G82" i="14"/>
  <c r="H82" i="14" s="1"/>
  <c r="I82" i="14" s="1"/>
  <c r="G83" i="14"/>
  <c r="H83" i="14"/>
  <c r="I83" i="14"/>
  <c r="G84" i="14"/>
  <c r="H84" i="14"/>
  <c r="I84" i="14"/>
  <c r="G85" i="14"/>
  <c r="H85" i="14"/>
  <c r="I85" i="14" s="1"/>
  <c r="G86" i="14"/>
  <c r="H86" i="14" s="1"/>
  <c r="I86" i="14" s="1"/>
  <c r="G87" i="14"/>
  <c r="H87" i="14"/>
  <c r="I87" i="14"/>
  <c r="G88" i="14"/>
  <c r="H88" i="14"/>
  <c r="I88" i="14"/>
  <c r="G88" i="13"/>
  <c r="H88" i="13" s="1"/>
  <c r="I88" i="13" s="1"/>
  <c r="G87" i="13"/>
  <c r="H87" i="13" s="1"/>
  <c r="I87" i="13" s="1"/>
  <c r="G86" i="13"/>
  <c r="H86" i="13" s="1"/>
  <c r="I86" i="13" s="1"/>
  <c r="G85" i="13"/>
  <c r="H85" i="13" s="1"/>
  <c r="I85" i="13" s="1"/>
  <c r="G84" i="13"/>
  <c r="H84" i="13" s="1"/>
  <c r="I84" i="13" s="1"/>
  <c r="G83" i="13"/>
  <c r="H83" i="13" s="1"/>
  <c r="I83" i="13" s="1"/>
  <c r="G82" i="13"/>
  <c r="H82" i="13" s="1"/>
  <c r="I82" i="13" s="1"/>
  <c r="G81" i="13"/>
  <c r="H81" i="13" s="1"/>
  <c r="I81" i="13" s="1"/>
  <c r="G79" i="13"/>
  <c r="H79" i="13" s="1"/>
  <c r="I79" i="13" s="1"/>
  <c r="G78" i="13"/>
  <c r="H78" i="13" s="1"/>
  <c r="I78" i="13" s="1"/>
  <c r="G77" i="13"/>
  <c r="H77" i="13" s="1"/>
  <c r="I77" i="13" s="1"/>
  <c r="G76" i="13"/>
  <c r="H76" i="13" s="1"/>
  <c r="I76" i="13" s="1"/>
  <c r="G75" i="13"/>
  <c r="H75" i="13" s="1"/>
  <c r="I75" i="13" s="1"/>
  <c r="G74" i="13"/>
  <c r="H74" i="13" s="1"/>
  <c r="I74" i="13" s="1"/>
  <c r="G73" i="13"/>
  <c r="H73" i="13" s="1"/>
  <c r="I73" i="13" s="1"/>
  <c r="G72" i="13"/>
  <c r="H72" i="13" s="1"/>
  <c r="I72" i="13" s="1"/>
  <c r="G71" i="13"/>
  <c r="H71" i="13" s="1"/>
  <c r="I71" i="13" s="1"/>
  <c r="G70" i="13"/>
  <c r="H70" i="13" s="1"/>
  <c r="I70" i="13" s="1"/>
  <c r="G68" i="13"/>
  <c r="H68" i="13" s="1"/>
  <c r="I68" i="13" s="1"/>
  <c r="G67" i="13"/>
  <c r="H67" i="13" s="1"/>
  <c r="I67" i="13" s="1"/>
  <c r="G66" i="13"/>
  <c r="H66" i="13" s="1"/>
  <c r="I66" i="13" s="1"/>
  <c r="G65" i="13"/>
  <c r="H65" i="13" s="1"/>
  <c r="I65" i="13" s="1"/>
  <c r="G64" i="13"/>
  <c r="H64" i="13" s="1"/>
  <c r="I64" i="13" s="1"/>
  <c r="G63" i="13"/>
  <c r="H63" i="13" s="1"/>
  <c r="I63" i="13" s="1"/>
  <c r="G62" i="13"/>
  <c r="H62" i="13" s="1"/>
  <c r="I62" i="13" s="1"/>
  <c r="G60" i="13"/>
  <c r="H60" i="13" s="1"/>
  <c r="I60" i="13" s="1"/>
  <c r="G59" i="13"/>
  <c r="H59" i="13" s="1"/>
  <c r="I59" i="13" s="1"/>
  <c r="G58" i="13"/>
  <c r="H58" i="13" s="1"/>
  <c r="I58" i="13" s="1"/>
  <c r="G57" i="13"/>
  <c r="H57" i="13" s="1"/>
  <c r="I57" i="13" s="1"/>
  <c r="G56" i="13"/>
  <c r="H56" i="13" s="1"/>
  <c r="I56" i="13" s="1"/>
  <c r="G55" i="13"/>
  <c r="H55" i="13" s="1"/>
  <c r="I55" i="13" s="1"/>
  <c r="G54" i="13"/>
  <c r="H54" i="13" s="1"/>
  <c r="I54" i="13" s="1"/>
  <c r="G53" i="13"/>
  <c r="H53" i="13" s="1"/>
  <c r="I53" i="13" s="1"/>
  <c r="G52" i="13"/>
  <c r="H52" i="13" s="1"/>
  <c r="I52" i="13" s="1"/>
  <c r="G51" i="13"/>
  <c r="H51" i="13" s="1"/>
  <c r="I51" i="13" s="1"/>
  <c r="G50" i="13"/>
  <c r="H50" i="13" s="1"/>
  <c r="I50" i="13" s="1"/>
  <c r="G49" i="13"/>
  <c r="H49" i="13" s="1"/>
  <c r="I49" i="13" s="1"/>
  <c r="G47" i="13"/>
  <c r="H47" i="13" s="1"/>
  <c r="I47" i="13" s="1"/>
  <c r="G46" i="13"/>
  <c r="H46" i="13" s="1"/>
  <c r="I46" i="13" s="1"/>
  <c r="G45" i="13"/>
  <c r="H45" i="13" s="1"/>
  <c r="I45" i="13" s="1"/>
  <c r="G44" i="13"/>
  <c r="H44" i="13" s="1"/>
  <c r="I44" i="13" s="1"/>
  <c r="G43" i="13"/>
  <c r="H43" i="13" s="1"/>
  <c r="I43" i="13" s="1"/>
  <c r="G42" i="13"/>
  <c r="H42" i="13" s="1"/>
  <c r="I42" i="13" s="1"/>
  <c r="G41" i="13"/>
  <c r="H41" i="13" s="1"/>
  <c r="I41" i="13" s="1"/>
  <c r="G40" i="13"/>
  <c r="H40" i="13" s="1"/>
  <c r="I40" i="13" s="1"/>
  <c r="G39" i="13"/>
  <c r="H39" i="13" s="1"/>
  <c r="I39" i="13" s="1"/>
  <c r="G38" i="13"/>
  <c r="H38" i="13" s="1"/>
  <c r="I38" i="13" s="1"/>
  <c r="G37" i="13"/>
  <c r="H37" i="13" s="1"/>
  <c r="I37" i="13" s="1"/>
  <c r="G36" i="13"/>
  <c r="H36" i="13" s="1"/>
  <c r="I36" i="13" s="1"/>
  <c r="G35" i="13"/>
  <c r="H35" i="13" s="1"/>
  <c r="I35" i="13" s="1"/>
  <c r="G33" i="13"/>
  <c r="H33" i="13" s="1"/>
  <c r="I33" i="13" s="1"/>
  <c r="G32" i="13"/>
  <c r="H32" i="13" s="1"/>
  <c r="I32" i="13" s="1"/>
  <c r="G31" i="13"/>
  <c r="H31" i="13" s="1"/>
  <c r="I31" i="13" s="1"/>
  <c r="G30" i="13"/>
  <c r="H30" i="13" s="1"/>
  <c r="I30" i="13" s="1"/>
  <c r="G29" i="13"/>
  <c r="H29" i="13" s="1"/>
  <c r="I29" i="13" s="1"/>
  <c r="G28" i="13"/>
  <c r="H28" i="13" s="1"/>
  <c r="I28" i="13" s="1"/>
  <c r="G27" i="13"/>
  <c r="H27" i="13" s="1"/>
  <c r="I27" i="13" s="1"/>
  <c r="G26" i="13"/>
  <c r="H26" i="13" s="1"/>
  <c r="I26" i="13" s="1"/>
  <c r="G25" i="13"/>
  <c r="H25" i="13" s="1"/>
  <c r="I25" i="13" s="1"/>
  <c r="G23" i="13"/>
  <c r="H23" i="13" s="1"/>
  <c r="I23" i="13" s="1"/>
  <c r="G22" i="13"/>
  <c r="H22" i="13" s="1"/>
  <c r="I22" i="13" s="1"/>
  <c r="G21" i="13"/>
  <c r="H21" i="13" s="1"/>
  <c r="I21" i="13" s="1"/>
  <c r="G20" i="13"/>
  <c r="H20" i="13" s="1"/>
  <c r="I20" i="13" s="1"/>
  <c r="G19" i="13"/>
  <c r="H19" i="13" s="1"/>
  <c r="I19" i="13" s="1"/>
  <c r="G17" i="13"/>
  <c r="H17" i="13" s="1"/>
  <c r="I17" i="13" s="1"/>
  <c r="G16" i="13"/>
  <c r="H16" i="13" s="1"/>
  <c r="I16" i="13" s="1"/>
  <c r="G15" i="13"/>
  <c r="H15" i="13" s="1"/>
  <c r="I15" i="13" s="1"/>
  <c r="G14" i="13"/>
  <c r="H14" i="13" s="1"/>
  <c r="I14" i="13" s="1"/>
  <c r="G13" i="13"/>
  <c r="H13" i="13" s="1"/>
  <c r="I13" i="13" s="1"/>
  <c r="G12" i="13"/>
  <c r="H12" i="13" s="1"/>
  <c r="I12" i="13" s="1"/>
  <c r="G11" i="13"/>
  <c r="H11" i="13" s="1"/>
  <c r="I11" i="13" s="1"/>
  <c r="G10" i="13"/>
  <c r="H10" i="13" s="1"/>
  <c r="I10" i="13" s="1"/>
  <c r="G9" i="13"/>
  <c r="H9" i="13" s="1"/>
  <c r="I9" i="13" s="1"/>
  <c r="G8" i="13"/>
  <c r="H8" i="13" s="1"/>
  <c r="I8" i="13" s="1"/>
  <c r="G7" i="13"/>
  <c r="H7" i="13" s="1"/>
  <c r="I7" i="13" s="1"/>
  <c r="G6" i="13"/>
  <c r="H6" i="13" s="1"/>
  <c r="I6" i="13" s="1"/>
  <c r="G5" i="13"/>
  <c r="H5" i="13" s="1"/>
  <c r="I5" i="13" s="1"/>
  <c r="G16" i="1"/>
  <c r="K25" i="14" l="1"/>
  <c r="L25" i="14" s="1"/>
  <c r="M25" i="14" s="1"/>
  <c r="K35" i="14"/>
  <c r="L35" i="14" s="1"/>
  <c r="M35" i="14" s="1"/>
  <c r="K81" i="14"/>
  <c r="L81" i="14" s="1"/>
  <c r="M81" i="14" s="1"/>
  <c r="K70" i="14"/>
  <c r="L70" i="14" s="1"/>
  <c r="M70" i="14" s="1"/>
  <c r="K5" i="14"/>
  <c r="L5" i="14" s="1"/>
  <c r="M5" i="14" s="1"/>
  <c r="K70" i="13"/>
  <c r="L70" i="13" s="1"/>
  <c r="M70" i="13" s="1"/>
  <c r="K19" i="13"/>
  <c r="L19" i="13" s="1"/>
  <c r="M19" i="13" s="1"/>
  <c r="K49" i="13"/>
  <c r="L49" i="13" s="1"/>
  <c r="M49" i="13" s="1"/>
  <c r="K5" i="13"/>
  <c r="L5" i="13" s="1"/>
  <c r="M5" i="13" s="1"/>
  <c r="K35" i="13"/>
  <c r="L35" i="13" s="1"/>
  <c r="M35" i="13" s="1"/>
  <c r="K62" i="13"/>
  <c r="L62" i="13" s="1"/>
  <c r="M62" i="13" s="1"/>
  <c r="K25" i="13"/>
  <c r="L25" i="13" s="1"/>
  <c r="M25" i="13" s="1"/>
  <c r="K81" i="13"/>
  <c r="L81" i="13" s="1"/>
  <c r="M81" i="13" s="1"/>
  <c r="G5" i="11"/>
  <c r="H5" i="11"/>
  <c r="I5" i="11"/>
  <c r="G6" i="11"/>
  <c r="H6" i="11"/>
  <c r="I6" i="11" s="1"/>
  <c r="G7" i="11"/>
  <c r="H7" i="11"/>
  <c r="I7" i="11" s="1"/>
  <c r="G8" i="11"/>
  <c r="H8" i="11"/>
  <c r="I8" i="11"/>
  <c r="G9" i="11"/>
  <c r="H9" i="11"/>
  <c r="I9" i="11" s="1"/>
  <c r="G10" i="11"/>
  <c r="H10" i="11"/>
  <c r="I10" i="11"/>
  <c r="G11" i="11"/>
  <c r="H11" i="11"/>
  <c r="I11" i="11"/>
  <c r="G12" i="11"/>
  <c r="H12" i="11"/>
  <c r="I12" i="11"/>
  <c r="G13" i="11"/>
  <c r="H13" i="11"/>
  <c r="I13" i="11"/>
  <c r="G14" i="11"/>
  <c r="H14" i="11"/>
  <c r="I14" i="11"/>
  <c r="G15" i="11"/>
  <c r="H15" i="11"/>
  <c r="I15" i="11" s="1"/>
  <c r="G16" i="11"/>
  <c r="H16" i="11"/>
  <c r="I16" i="11"/>
  <c r="G17" i="11"/>
  <c r="H17" i="11"/>
  <c r="I17" i="11" s="1"/>
  <c r="G19" i="11"/>
  <c r="H19" i="11"/>
  <c r="I19" i="11"/>
  <c r="G20" i="11"/>
  <c r="H20" i="11"/>
  <c r="I20" i="11"/>
  <c r="G21" i="11"/>
  <c r="H21" i="11"/>
  <c r="I21" i="11"/>
  <c r="G22" i="11"/>
  <c r="H22" i="11"/>
  <c r="I22" i="11"/>
  <c r="G23" i="11"/>
  <c r="H23" i="11"/>
  <c r="I23" i="11" s="1"/>
  <c r="K19" i="11" s="1"/>
  <c r="L19" i="11" s="1"/>
  <c r="M19" i="11" s="1"/>
  <c r="G25" i="11"/>
  <c r="H25" i="11"/>
  <c r="I25" i="11"/>
  <c r="G26" i="11"/>
  <c r="H26" i="11"/>
  <c r="I26" i="11"/>
  <c r="G27" i="11"/>
  <c r="H27" i="11"/>
  <c r="I27" i="11"/>
  <c r="G28" i="11"/>
  <c r="H28" i="11"/>
  <c r="I28" i="11"/>
  <c r="G29" i="11"/>
  <c r="H29" i="11"/>
  <c r="I29" i="11"/>
  <c r="G30" i="11"/>
  <c r="H30" i="11"/>
  <c r="I30" i="11"/>
  <c r="G31" i="11"/>
  <c r="H31" i="11"/>
  <c r="I31" i="11" s="1"/>
  <c r="K25" i="11" s="1"/>
  <c r="L25" i="11" s="1"/>
  <c r="M25" i="11" s="1"/>
  <c r="G32" i="11"/>
  <c r="H32" i="11"/>
  <c r="I32" i="11"/>
  <c r="G33" i="11"/>
  <c r="H33" i="11"/>
  <c r="I33" i="11" s="1"/>
  <c r="G35" i="11"/>
  <c r="H35" i="11"/>
  <c r="I35" i="11"/>
  <c r="G36" i="11"/>
  <c r="H36" i="11"/>
  <c r="I36" i="11"/>
  <c r="G37" i="11"/>
  <c r="H37" i="11"/>
  <c r="I37" i="11"/>
  <c r="G38" i="11"/>
  <c r="H38" i="11"/>
  <c r="I38" i="11"/>
  <c r="G39" i="11"/>
  <c r="H39" i="11"/>
  <c r="I39" i="11" s="1"/>
  <c r="K35" i="11" s="1"/>
  <c r="L35" i="11" s="1"/>
  <c r="M35" i="11" s="1"/>
  <c r="G40" i="11"/>
  <c r="H40" i="11"/>
  <c r="I40" i="11"/>
  <c r="G41" i="11"/>
  <c r="H41" i="11"/>
  <c r="I41" i="11" s="1"/>
  <c r="G42" i="11"/>
  <c r="H42" i="11"/>
  <c r="I42" i="11"/>
  <c r="G43" i="11"/>
  <c r="H43" i="11"/>
  <c r="I43" i="11"/>
  <c r="G44" i="11"/>
  <c r="H44" i="11"/>
  <c r="I44" i="11"/>
  <c r="G45" i="11"/>
  <c r="H45" i="11"/>
  <c r="I45" i="11"/>
  <c r="G46" i="11"/>
  <c r="H46" i="11"/>
  <c r="I46" i="11"/>
  <c r="G47" i="11"/>
  <c r="H47" i="11"/>
  <c r="I47" i="11" s="1"/>
  <c r="G49" i="11"/>
  <c r="H49" i="11"/>
  <c r="I49" i="11"/>
  <c r="G50" i="11"/>
  <c r="H50" i="11"/>
  <c r="I50" i="11"/>
  <c r="G51" i="11"/>
  <c r="H51" i="11"/>
  <c r="I51" i="11"/>
  <c r="G52" i="11"/>
  <c r="H52" i="11"/>
  <c r="I52" i="11"/>
  <c r="G53" i="11"/>
  <c r="H53" i="11"/>
  <c r="I53" i="11"/>
  <c r="G54" i="11"/>
  <c r="H54" i="11"/>
  <c r="I54" i="11"/>
  <c r="G55" i="11"/>
  <c r="H55" i="11"/>
  <c r="I55" i="11" s="1"/>
  <c r="G56" i="11"/>
  <c r="H56" i="11"/>
  <c r="I56" i="11"/>
  <c r="G57" i="11"/>
  <c r="H57" i="11"/>
  <c r="I57" i="11" s="1"/>
  <c r="G58" i="11"/>
  <c r="H58" i="11"/>
  <c r="I58" i="11"/>
  <c r="G59" i="11"/>
  <c r="H59" i="11"/>
  <c r="I59" i="11"/>
  <c r="G60" i="11"/>
  <c r="H60" i="11"/>
  <c r="I60" i="11"/>
  <c r="G62" i="11"/>
  <c r="H62" i="11"/>
  <c r="I62" i="11"/>
  <c r="G63" i="11"/>
  <c r="H63" i="11"/>
  <c r="I63" i="11" s="1"/>
  <c r="G64" i="11"/>
  <c r="H64" i="11"/>
  <c r="I64" i="11"/>
  <c r="G65" i="11"/>
  <c r="H65" i="11"/>
  <c r="I65" i="11" s="1"/>
  <c r="G66" i="11"/>
  <c r="H66" i="11"/>
  <c r="I66" i="11"/>
  <c r="G67" i="11"/>
  <c r="H67" i="11"/>
  <c r="I67" i="11"/>
  <c r="G68" i="11"/>
  <c r="H68" i="11"/>
  <c r="I68" i="11"/>
  <c r="G70" i="11"/>
  <c r="H70" i="11"/>
  <c r="I70" i="11"/>
  <c r="G71" i="11"/>
  <c r="H71" i="11"/>
  <c r="I71" i="11" s="1"/>
  <c r="G72" i="11"/>
  <c r="H72" i="11"/>
  <c r="I72" i="11"/>
  <c r="G73" i="11"/>
  <c r="H73" i="11"/>
  <c r="I73" i="11" s="1"/>
  <c r="G74" i="11"/>
  <c r="H74" i="11"/>
  <c r="I74" i="11"/>
  <c r="G75" i="11"/>
  <c r="H75" i="11"/>
  <c r="I75" i="11"/>
  <c r="G76" i="11"/>
  <c r="H76" i="11"/>
  <c r="I76" i="11"/>
  <c r="G77" i="11"/>
  <c r="H77" i="11"/>
  <c r="I77" i="11"/>
  <c r="G78" i="11"/>
  <c r="H78" i="11"/>
  <c r="I78" i="11"/>
  <c r="G79" i="11"/>
  <c r="H79" i="11"/>
  <c r="I79" i="11" s="1"/>
  <c r="G81" i="11"/>
  <c r="H81" i="11"/>
  <c r="I81" i="11"/>
  <c r="G82" i="11"/>
  <c r="H82" i="11"/>
  <c r="I82" i="11"/>
  <c r="G83" i="11"/>
  <c r="H83" i="11"/>
  <c r="I83" i="11"/>
  <c r="G84" i="11"/>
  <c r="H84" i="11"/>
  <c r="I84" i="11"/>
  <c r="G85" i="11"/>
  <c r="H85" i="11"/>
  <c r="I85" i="11"/>
  <c r="G86" i="11"/>
  <c r="H86" i="11"/>
  <c r="I86" i="11"/>
  <c r="G87" i="11"/>
  <c r="H87" i="11"/>
  <c r="I87" i="11" s="1"/>
  <c r="K81" i="11" s="1"/>
  <c r="L81" i="11" s="1"/>
  <c r="M81" i="11" s="1"/>
  <c r="G88" i="11"/>
  <c r="H88" i="11"/>
  <c r="I88" i="11"/>
  <c r="I12" i="10"/>
  <c r="I13" i="10"/>
  <c r="I14" i="10"/>
  <c r="I15" i="10"/>
  <c r="I16" i="10"/>
  <c r="I17" i="10"/>
  <c r="I18" i="10"/>
  <c r="H5" i="1"/>
  <c r="G6" i="1"/>
  <c r="H6" i="1" s="1"/>
  <c r="I6" i="1" s="1"/>
  <c r="G7" i="1"/>
  <c r="H7" i="1" s="1"/>
  <c r="I7" i="1" s="1"/>
  <c r="G8" i="1"/>
  <c r="H8" i="1" s="1"/>
  <c r="I8" i="1" s="1"/>
  <c r="G9" i="1"/>
  <c r="H9" i="1" s="1"/>
  <c r="I9" i="1" s="1"/>
  <c r="H16" i="1"/>
  <c r="I16" i="1" s="1"/>
  <c r="G10" i="1"/>
  <c r="H10" i="1" s="1"/>
  <c r="I10" i="1" s="1"/>
  <c r="G11" i="1"/>
  <c r="H11" i="1" s="1"/>
  <c r="I11" i="1" s="1"/>
  <c r="H12" i="1"/>
  <c r="I12" i="1" s="1"/>
  <c r="G13" i="1"/>
  <c r="H13" i="1" s="1"/>
  <c r="I13" i="1" s="1"/>
  <c r="G14" i="1"/>
  <c r="H14" i="1" s="1"/>
  <c r="I14" i="1" s="1"/>
  <c r="H15" i="1"/>
  <c r="I15" i="1" s="1"/>
  <c r="I54" i="10"/>
  <c r="G17" i="1"/>
  <c r="H17" i="1" s="1"/>
  <c r="I17" i="1" s="1"/>
  <c r="H19" i="1"/>
  <c r="I19" i="1" s="1"/>
  <c r="H20" i="1"/>
  <c r="I20" i="1" s="1"/>
  <c r="I53" i="10"/>
  <c r="G21" i="1"/>
  <c r="H21" i="1" s="1"/>
  <c r="I21" i="1" s="1"/>
  <c r="H22" i="1"/>
  <c r="I22" i="1" s="1"/>
  <c r="I52" i="10"/>
  <c r="G23" i="1"/>
  <c r="H23" i="1" s="1"/>
  <c r="I23" i="1" s="1"/>
  <c r="G25" i="1"/>
  <c r="H25" i="1" s="1"/>
  <c r="I25" i="1" s="1"/>
  <c r="H26" i="1"/>
  <c r="I26" i="1" s="1"/>
  <c r="I56" i="10"/>
  <c r="G27" i="1"/>
  <c r="H27" i="1" s="1"/>
  <c r="I27" i="1" s="1"/>
  <c r="G28" i="1"/>
  <c r="H28" i="1" s="1"/>
  <c r="I28" i="1" s="1"/>
  <c r="G29" i="1"/>
  <c r="H29" i="1" s="1"/>
  <c r="I29" i="1" s="1"/>
  <c r="G30" i="1"/>
  <c r="H30" i="1" s="1"/>
  <c r="I30" i="1" s="1"/>
  <c r="G31" i="1"/>
  <c r="H31" i="1" s="1"/>
  <c r="I31" i="1" s="1"/>
  <c r="G32" i="1"/>
  <c r="H32" i="1" s="1"/>
  <c r="I32" i="1" s="1"/>
  <c r="G33" i="1"/>
  <c r="H33" i="1" s="1"/>
  <c r="I33" i="1" s="1"/>
  <c r="G35" i="1"/>
  <c r="H35" i="1" s="1"/>
  <c r="I35" i="1" s="1"/>
  <c r="I55" i="10"/>
  <c r="G36" i="1"/>
  <c r="H36" i="1" s="1"/>
  <c r="I36" i="1" s="1"/>
  <c r="G37" i="1"/>
  <c r="H37" i="1" s="1"/>
  <c r="I37" i="1" s="1"/>
  <c r="I51" i="10"/>
  <c r="G38" i="1"/>
  <c r="H38" i="1" s="1"/>
  <c r="I38" i="1" s="1"/>
  <c r="G39" i="1"/>
  <c r="H39" i="1" s="1"/>
  <c r="I39" i="1" s="1"/>
  <c r="G40" i="1"/>
  <c r="H40" i="1" s="1"/>
  <c r="I40" i="1" s="1"/>
  <c r="G41" i="1"/>
  <c r="H41" i="1" s="1"/>
  <c r="I41" i="1" s="1"/>
  <c r="G42" i="1"/>
  <c r="H42" i="1" s="1"/>
  <c r="I42" i="1" s="1"/>
  <c r="G43" i="1"/>
  <c r="H43" i="1" s="1"/>
  <c r="I43" i="1" s="1"/>
  <c r="G44" i="1"/>
  <c r="H44" i="1" s="1"/>
  <c r="I44" i="1" s="1"/>
  <c r="G45" i="1"/>
  <c r="H45" i="1" s="1"/>
  <c r="I45" i="1" s="1"/>
  <c r="G46" i="1"/>
  <c r="H46" i="1" s="1"/>
  <c r="I46" i="1" s="1"/>
  <c r="G47" i="1"/>
  <c r="H47" i="1" s="1"/>
  <c r="I47" i="1" s="1"/>
  <c r="G50" i="1"/>
  <c r="H50" i="1" s="1"/>
  <c r="I50" i="1" s="1"/>
  <c r="G49" i="1"/>
  <c r="H49" i="1" s="1"/>
  <c r="I49" i="1" s="1"/>
  <c r="G51" i="1"/>
  <c r="H51" i="1" s="1"/>
  <c r="I51" i="1" s="1"/>
  <c r="G54" i="1"/>
  <c r="H54" i="1" s="1"/>
  <c r="I54" i="1" s="1"/>
  <c r="G52" i="1"/>
  <c r="H52" i="1" s="1"/>
  <c r="I52" i="1" s="1"/>
  <c r="G53" i="1"/>
  <c r="H53" i="1" s="1"/>
  <c r="I53" i="1" s="1"/>
  <c r="I49" i="10"/>
  <c r="I48" i="10"/>
  <c r="G55" i="1"/>
  <c r="H55" i="1" s="1"/>
  <c r="I55" i="1" s="1"/>
  <c r="G56" i="1"/>
  <c r="H56" i="1" s="1"/>
  <c r="I56" i="1" s="1"/>
  <c r="G57" i="1"/>
  <c r="H57" i="1" s="1"/>
  <c r="I57" i="1" s="1"/>
  <c r="G58" i="1"/>
  <c r="H58" i="1" s="1"/>
  <c r="I58" i="1" s="1"/>
  <c r="G59" i="1"/>
  <c r="H59" i="1" s="1"/>
  <c r="I59" i="1" s="1"/>
  <c r="G60" i="1"/>
  <c r="H60" i="1" s="1"/>
  <c r="I60" i="1" s="1"/>
  <c r="G62" i="1"/>
  <c r="H62" i="1" s="1"/>
  <c r="G63" i="1"/>
  <c r="H63" i="1" s="1"/>
  <c r="I63" i="1" s="1"/>
  <c r="G64" i="1"/>
  <c r="H64" i="1" s="1"/>
  <c r="I64" i="1" s="1"/>
  <c r="G65" i="1"/>
  <c r="H65" i="1" s="1"/>
  <c r="I65" i="1" s="1"/>
  <c r="G66" i="1"/>
  <c r="H66" i="1" s="1"/>
  <c r="I66" i="1" s="1"/>
  <c r="G67" i="1"/>
  <c r="H67" i="1" s="1"/>
  <c r="I67" i="1" s="1"/>
  <c r="G68" i="1"/>
  <c r="H68" i="1" s="1"/>
  <c r="I68" i="1" s="1"/>
  <c r="G82" i="1"/>
  <c r="H82" i="1" s="1"/>
  <c r="I82" i="1" s="1"/>
  <c r="G83" i="1"/>
  <c r="H83" i="1" s="1"/>
  <c r="I83" i="1" s="1"/>
  <c r="G84" i="1"/>
  <c r="H84" i="1" s="1"/>
  <c r="I84" i="1" s="1"/>
  <c r="G85" i="1"/>
  <c r="H85" i="1" s="1"/>
  <c r="I85" i="1" s="1"/>
  <c r="G86" i="1"/>
  <c r="H86" i="1" s="1"/>
  <c r="I86" i="1" s="1"/>
  <c r="G87" i="1"/>
  <c r="H87" i="1" s="1"/>
  <c r="I87" i="1" s="1"/>
  <c r="G88" i="1"/>
  <c r="H88" i="1" s="1"/>
  <c r="I88" i="1" s="1"/>
  <c r="G81" i="1"/>
  <c r="H81" i="1" s="1"/>
  <c r="I81" i="1" s="1"/>
  <c r="H71" i="1"/>
  <c r="I71" i="1" s="1"/>
  <c r="G72" i="1"/>
  <c r="H72" i="1" s="1"/>
  <c r="I72" i="1" s="1"/>
  <c r="G73" i="1"/>
  <c r="H73" i="1" s="1"/>
  <c r="I73" i="1" s="1"/>
  <c r="G74" i="1"/>
  <c r="H74" i="1" s="1"/>
  <c r="I74" i="1" s="1"/>
  <c r="G75" i="1"/>
  <c r="H75" i="1" s="1"/>
  <c r="I75" i="1" s="1"/>
  <c r="G76" i="1"/>
  <c r="H76" i="1" s="1"/>
  <c r="I76" i="1" s="1"/>
  <c r="G77" i="1"/>
  <c r="H77" i="1" s="1"/>
  <c r="I77" i="1" s="1"/>
  <c r="G78" i="1"/>
  <c r="H78" i="1" s="1"/>
  <c r="I78" i="1" s="1"/>
  <c r="G79" i="1"/>
  <c r="H79" i="1" s="1"/>
  <c r="I79" i="1" s="1"/>
  <c r="G70" i="1"/>
  <c r="H70" i="1" s="1"/>
  <c r="I70" i="1" s="1"/>
  <c r="I5" i="1" l="1"/>
  <c r="K5" i="1" s="1"/>
  <c r="L5" i="1" s="1"/>
  <c r="M5" i="1" s="1"/>
  <c r="B65" i="10" s="1"/>
  <c r="K5" i="11"/>
  <c r="L5" i="11" s="1"/>
  <c r="M5" i="11" s="1"/>
  <c r="K62" i="11"/>
  <c r="L62" i="11" s="1"/>
  <c r="M62" i="11" s="1"/>
  <c r="K70" i="11"/>
  <c r="L70" i="11" s="1"/>
  <c r="M70" i="11" s="1"/>
  <c r="K49" i="11"/>
  <c r="L49" i="11" s="1"/>
  <c r="M49" i="11" s="1"/>
  <c r="K25" i="1"/>
  <c r="L25" i="1" s="1"/>
  <c r="M25" i="1" s="1"/>
  <c r="B67" i="10" s="1"/>
  <c r="K49" i="1"/>
  <c r="L49" i="1" s="1"/>
  <c r="M49" i="1" s="1"/>
  <c r="B69" i="10" s="1"/>
  <c r="K19" i="1"/>
  <c r="L19" i="1" s="1"/>
  <c r="M19" i="1" s="1"/>
  <c r="B66" i="10" s="1"/>
  <c r="K35" i="1"/>
  <c r="L35" i="1" s="1"/>
  <c r="M35" i="1" s="1"/>
  <c r="B68" i="10" s="1"/>
  <c r="K70" i="1"/>
  <c r="L70" i="1" s="1"/>
  <c r="M70" i="1" s="1"/>
  <c r="B71" i="10" s="1"/>
  <c r="I11" i="10"/>
  <c r="I62" i="1"/>
  <c r="K62" i="1" s="1"/>
  <c r="L62" i="1" s="1"/>
  <c r="M62" i="1" s="1"/>
  <c r="B70" i="10" s="1"/>
  <c r="K81" i="1"/>
  <c r="L81" i="1" s="1"/>
  <c r="M81" i="1" s="1"/>
  <c r="B72" i="10" s="1"/>
  <c r="F63" i="10" l="1"/>
  <c r="F64" i="10" s="1"/>
  <c r="F65"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tc={7624F50A-F3E8-4C0E-9C6D-6BA6DECA5A8F}</author>
    <author>tc={7C4A02F1-C278-40BD-AB22-7991CD9DB354}</author>
    <author>tc={D7FC67DC-9F6D-4E2D-9DB3-94FF5D5BB56E}</author>
    <author>tc={DC7C488D-1B77-4024-9611-CD626A6B84A5}</author>
    <author>tc={16D30239-2540-4A6A-B64A-818353F921DE}</author>
    <author>tc={16279C86-80B3-416D-84BD-2972C21C268E}</author>
    <author>tc={F17D2E97-6789-4348-997A-6F3CD51D058D}</author>
    <author>tc={6101DCBA-2004-4FF9-8901-15B4A1AADB6C}</author>
    <author>tc={EBC2B231-CDC4-4617-A37E-33EA38A07F18}</author>
    <author>tc={BA7503A7-C74C-43B0-8C3A-6D584A570EF3}</author>
    <author>tc={37A832B1-01DB-4A6C-8BD5-8FE1413E70DC}</author>
    <author>tc={69D34819-2E07-4E48-80CA-7A181745E23C}</author>
    <author>tc={007CD826-6825-4660-B540-B09CFC1CD00F}</author>
    <author>tc={77C2AA45-EB48-45CE-97DF-0F2B1F70E1D0}</author>
    <author>tc={EF70C3DA-2880-434E-A602-F4B56BBE948E}</author>
  </authors>
  <commentList>
    <comment ref="C5" authorId="0" shapeId="0" xr:uid="{7624F50A-F3E8-4C0E-9C6D-6BA6DECA5A8F}">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Rajouter une option "partiellement" par ex. thermostat pour le chauffage mais pas pour l'eau chaude</t>
      </text>
    </comment>
    <comment ref="C7" authorId="1" shapeId="0" xr:uid="{7C4A02F1-C278-40BD-AB22-7991CD9DB354}">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Graduation de la hausse pour évaluer les actions prioritaires à mettre en place
Réponse :
    Ne pas traiter je pense</t>
      </text>
    </comment>
    <comment ref="B12" authorId="2" shapeId="0" xr:uid="{D7FC67DC-9F6D-4E2D-9DB3-94FF5D5BB56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Question à formuler en positif (impact sur la formule de calcul derrière)</t>
      </text>
    </comment>
    <comment ref="C15" authorId="3" shapeId="0" xr:uid="{DC7C488D-1B77-4024-9611-CD626A6B84A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Rajouter "en partie" par ex. extension récente ou rénovation d'une partie seulement du bâti</t>
      </text>
    </comment>
    <comment ref="B19" authorId="4" shapeId="0" xr:uid="{16D30239-2540-4A6A-B64A-818353F921D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 quelle...</t>
      </text>
    </comment>
    <comment ref="B20" authorId="5" shapeId="0" xr:uid="{16279C86-80B3-416D-84BD-2972C21C268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Proposition : ...des produits locaux (retirer agriculture car cela peut concerner du miel, œufs…)
Réponse :
    A checker mais bon, je pense que dans la tête des gens l’agriculture locale englobe les œufs et le miel</t>
      </text>
    </comment>
    <comment ref="B32" authorId="6" shapeId="0" xr:uid="{F17D2E97-6789-4348-997A-6F3CD51D058D}">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La question du plastique pourrait être abordée car fait l'objet d'attention particulière (voire de restriction) notamment en Eaje
Réponse :
    Ici on peut faire une tournure de phrase, ie «dans la mesure du possible et en tenant en compte les obligations règlementaires, les contenants à usage unique …)</t>
      </text>
    </comment>
    <comment ref="B43" authorId="7" shapeId="0" xr:uid="{6101DCBA-2004-4FF9-8901-15B4A1AADB6C}">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Obligatoire en Eaje
Réponse :
    Ajouter une aide à répondre
Réponse :
    On garde quand même par ailleurs car ce n’est pas parce que c’est obligatoire que c’est toujours fait ! 
</t>
      </text>
    </comment>
    <comment ref="B44" authorId="8" shapeId="0" xr:uid="{EBC2B231-CDC4-4617-A37E-33EA38A07F18}">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Préciser les différents types d’impact de chaque toiture
</t>
      </text>
    </comment>
    <comment ref="C47" authorId="9" shapeId="0" xr:uid="{BA7503A7-C74C-43B0-8C3A-6D584A570EF3}">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Rajouter : ne sait pas</t>
      </text>
    </comment>
    <comment ref="B58" authorId="10" shapeId="0" xr:uid="{37A832B1-01DB-4A6C-8BD5-8FE1413E70DC}">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Inclure une aide à répondre
</t>
      </text>
    </comment>
    <comment ref="B59" authorId="11" shapeId="0" xr:uid="{69D34819-2E07-4E48-80CA-7A181745E23C}">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Prévoir l'information au public au sens large pour valoriser les actions mises en place par la structure</t>
      </text>
    </comment>
    <comment ref="B68" authorId="12" shapeId="0" xr:uid="{007CD826-6825-4660-B540-B09CFC1CD00F}">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Ou je mets à disposition des moyens de transports durables (vélo, voiture électrique…)</t>
      </text>
    </comment>
    <comment ref="C71" authorId="13" shapeId="0" xr:uid="{77C2AA45-EB48-45CE-97DF-0F2B1F70E1D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Rajouter : souvent ou dès que possible ou partiellement</t>
      </text>
    </comment>
    <comment ref="B86" authorId="14" shapeId="0" xr:uid="{EF70C3DA-2880-434E-A602-F4B56BBE948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Partenariat mis en place ? Labellisation (ex. écolo crèche) ?</t>
      </text>
    </comment>
  </commentList>
</comments>
</file>

<file path=xl/sharedStrings.xml><?xml version="1.0" encoding="utf-8"?>
<sst xmlns="http://schemas.openxmlformats.org/spreadsheetml/2006/main" count="805" uniqueCount="320">
  <si>
    <t>Réalisation d’un ensemble d’outils et de ressources à destination des Caf pour leur permettre d’accompagner la transition écologique des structures financées par la branche Famille</t>
  </si>
  <si>
    <t>QUESTIONNAIRE DE MATURITE ENVIRONNEMENTALE DES EQUIPEMENTS</t>
  </si>
  <si>
    <t xml:space="preserve">Bienvenue dans le questionnaire de maturité environnementale ! </t>
  </si>
  <si>
    <t>Un autodiagnostic … mais pas que !</t>
  </si>
  <si>
    <r>
      <t xml:space="preserve">Cet outil est un outil </t>
    </r>
    <r>
      <rPr>
        <b/>
        <sz val="11"/>
        <color theme="1"/>
        <rFont val="Aptos Narrow"/>
        <family val="2"/>
        <scheme val="minor"/>
      </rPr>
      <t xml:space="preserve">volontaire </t>
    </r>
    <r>
      <rPr>
        <sz val="11"/>
        <color theme="1"/>
        <rFont val="Aptos Narrow"/>
        <family val="2"/>
        <scheme val="minor"/>
      </rPr>
      <t xml:space="preserve">qui vous permet, si vous le souhaitez, </t>
    </r>
    <r>
      <rPr>
        <b/>
        <sz val="11"/>
        <color theme="1"/>
        <rFont val="Aptos Narrow"/>
        <family val="2"/>
        <scheme val="minor"/>
      </rPr>
      <t xml:space="preserve">d'auto-diagnostiquer la maturité de votre équipement </t>
    </r>
    <r>
      <rPr>
        <sz val="11"/>
        <color theme="1"/>
        <rFont val="Aptos Narrow"/>
        <family val="2"/>
        <scheme val="minor"/>
      </rPr>
      <t xml:space="preserve">sur une </t>
    </r>
    <r>
      <rPr>
        <b/>
        <sz val="11"/>
        <color theme="1"/>
        <rFont val="Aptos Narrow"/>
        <family val="2"/>
        <scheme val="minor"/>
      </rPr>
      <t xml:space="preserve">série de sujets liés à la transition écologique </t>
    </r>
    <r>
      <rPr>
        <sz val="11"/>
        <color theme="1"/>
        <rFont val="Aptos Narrow"/>
        <family val="2"/>
        <scheme val="minor"/>
      </rPr>
      <t xml:space="preserve">(consommation d'énergie et d'eau, état du bâtiment, gestion des déchets, etc.). </t>
    </r>
  </si>
  <si>
    <r>
      <t xml:space="preserve">Cet outil peut être utilisé seul, mais aussi </t>
    </r>
    <r>
      <rPr>
        <b/>
        <sz val="11"/>
        <color theme="1"/>
        <rFont val="Aptos Narrow"/>
        <family val="2"/>
        <scheme val="minor"/>
      </rPr>
      <t>conjointement à d'autres outils que nous avons développés</t>
    </r>
    <r>
      <rPr>
        <sz val="11"/>
        <color theme="1"/>
        <rFont val="Aptos Narrow"/>
        <family val="2"/>
        <scheme val="minor"/>
      </rPr>
      <t xml:space="preserve"> pour continuer de s'engager pragmatiquement en faveur de la transition écologique. </t>
    </r>
  </si>
  <si>
    <r>
      <t xml:space="preserve">Il s'intègre dans le dispositif d'outils suivants : 
</t>
    </r>
    <r>
      <rPr>
        <b/>
        <sz val="11"/>
        <color theme="5"/>
        <rFont val="Aptos Narrow"/>
        <family val="2"/>
        <scheme val="minor"/>
      </rPr>
      <t xml:space="preserve">Evaluer : </t>
    </r>
    <r>
      <rPr>
        <sz val="11"/>
        <color theme="1"/>
        <rFont val="Aptos Narrow"/>
        <family val="2"/>
        <scheme val="minor"/>
      </rPr>
      <t xml:space="preserve">me faire une idée précise et quantifiée de ma maturité, pour identifier pragmatiquement les sujets sur lesquels m'engager en premier lieu. 
</t>
    </r>
    <r>
      <rPr>
        <b/>
        <sz val="11"/>
        <color theme="5"/>
        <rFont val="Aptos Narrow"/>
        <family val="2"/>
        <scheme val="minor"/>
      </rPr>
      <t xml:space="preserve">
Monter en compétences et faire monter en compétences autour de moi </t>
    </r>
    <r>
      <rPr>
        <sz val="11"/>
        <color theme="1"/>
        <rFont val="Aptos Narrow"/>
        <family val="2"/>
        <scheme val="minor"/>
      </rPr>
      <t xml:space="preserve">: les </t>
    </r>
    <r>
      <rPr>
        <b/>
        <sz val="11"/>
        <color theme="1"/>
        <rFont val="Aptos Narrow"/>
        <family val="2"/>
        <scheme val="minor"/>
      </rPr>
      <t xml:space="preserve">fiches détaillées </t>
    </r>
    <r>
      <rPr>
        <sz val="11"/>
        <color theme="1"/>
        <rFont val="Aptos Narrow"/>
        <family val="2"/>
        <scheme val="minor"/>
      </rPr>
      <t xml:space="preserve">sur chacune des thématiques liées à la transition écologique me permettent d'approfondir les sujets sur lesquels je suis moins à l'aise aujourd'hui : 
</t>
    </r>
    <r>
      <rPr>
        <b/>
        <sz val="11"/>
        <color theme="5"/>
        <rFont val="Aptos Narrow"/>
        <family val="2"/>
        <scheme val="minor"/>
      </rPr>
      <t xml:space="preserve">
M'engager :</t>
    </r>
    <r>
      <rPr>
        <sz val="11"/>
        <color theme="1"/>
        <rFont val="Aptos Narrow"/>
        <family val="2"/>
        <scheme val="minor"/>
      </rPr>
      <t xml:space="preserve"> en identifiant les façons dont je peux rendre mes projets </t>
    </r>
    <r>
      <rPr>
        <b/>
        <sz val="11"/>
        <color theme="1"/>
        <rFont val="Aptos Narrow"/>
        <family val="2"/>
        <scheme val="minor"/>
      </rPr>
      <t>plus responsables au moment de leur conception</t>
    </r>
    <r>
      <rPr>
        <sz val="11"/>
        <color theme="1"/>
        <rFont val="Aptos Narrow"/>
        <family val="2"/>
        <scheme val="minor"/>
      </rPr>
      <t xml:space="preserve"> et en puisant de l'inspiration dans la </t>
    </r>
    <r>
      <rPr>
        <b/>
        <sz val="11"/>
        <color theme="1"/>
        <rFont val="Aptos Narrow"/>
        <family val="2"/>
        <scheme val="minor"/>
      </rPr>
      <t xml:space="preserve">bibliothèque d'idées </t>
    </r>
    <r>
      <rPr>
        <sz val="11"/>
        <color theme="1"/>
        <rFont val="Aptos Narrow"/>
        <family val="2"/>
        <scheme val="minor"/>
      </rPr>
      <t>sur les actions que je peux mettre en place à mon échelle.</t>
    </r>
  </si>
  <si>
    <r>
      <t>En évaluant de façon</t>
    </r>
    <r>
      <rPr>
        <b/>
        <sz val="11"/>
        <color theme="1"/>
        <rFont val="Aptos Narrow"/>
        <family val="2"/>
        <scheme val="minor"/>
      </rPr>
      <t xml:space="preserve"> accessible et efficace</t>
    </r>
    <r>
      <rPr>
        <sz val="11"/>
        <color theme="1"/>
        <rFont val="Aptos Narrow"/>
        <family val="2"/>
        <scheme val="minor"/>
      </rPr>
      <t xml:space="preserve"> la maturité de votre équipement sur ces sujets, vous pourrez plus facilement identifier </t>
    </r>
    <r>
      <rPr>
        <b/>
        <sz val="11"/>
        <color theme="1"/>
        <rFont val="Aptos Narrow"/>
        <family val="2"/>
        <scheme val="minor"/>
      </rPr>
      <t xml:space="preserve">vos points forts et vos axes d'amélioration; </t>
    </r>
    <r>
      <rPr>
        <sz val="11"/>
        <color theme="1"/>
        <rFont val="Aptos Narrow"/>
        <family val="2"/>
        <scheme val="minor"/>
      </rPr>
      <t xml:space="preserve">cela vous permet ensuite de prioriser plus facilement les actions que vous pourriez mettre en place pour continuer de vous engager en faveur de la transition écologique ! </t>
    </r>
  </si>
  <si>
    <t xml:space="preserve">Pour procéder à votre auto-diagnostic, vous trouverez dans cet outil les trois onglets suivants : </t>
  </si>
  <si>
    <r>
      <rPr>
        <b/>
        <sz val="11"/>
        <color theme="5"/>
        <rFont val="Aptos Narrow"/>
        <family val="2"/>
        <scheme val="minor"/>
      </rPr>
      <t>Onglet #1 - Questionnaire de maturité.</t>
    </r>
    <r>
      <rPr>
        <b/>
        <sz val="11"/>
        <color theme="1"/>
        <rFont val="Aptos Narrow"/>
        <family val="2"/>
        <scheme val="minor"/>
      </rPr>
      <t xml:space="preserve"> </t>
    </r>
    <r>
      <rPr>
        <sz val="11"/>
        <color theme="1"/>
        <rFont val="Aptos Narrow"/>
        <family val="2"/>
        <scheme val="minor"/>
      </rPr>
      <t xml:space="preserve">Vous trouverez dans cet outil l'ensemble des questions à compléter pour évaluer votre maturité sur les sujets de transition écologique. </t>
    </r>
    <r>
      <rPr>
        <b/>
        <sz val="11"/>
        <color theme="1"/>
        <rFont val="Aptos Narrow"/>
        <family val="2"/>
        <scheme val="minor"/>
      </rPr>
      <t xml:space="preserve">Comptez quelques heures pour le compléter. </t>
    </r>
    <r>
      <rPr>
        <sz val="11"/>
        <color theme="1"/>
        <rFont val="Aptos Narrow"/>
        <family val="2"/>
        <scheme val="minor"/>
      </rPr>
      <t xml:space="preserve">Vous pouvez bien sûr le compléter en plusieurs fois; n'oubliez pas dans ce cas </t>
    </r>
    <r>
      <rPr>
        <b/>
        <sz val="11"/>
        <color theme="1"/>
        <rFont val="Aptos Narrow"/>
        <family val="2"/>
        <scheme val="minor"/>
      </rPr>
      <t xml:space="preserve">d'enregistrer votre fichier afin de pouvoir reprendre là où vous l'aviez laissé ! </t>
    </r>
  </si>
  <si>
    <r>
      <rPr>
        <b/>
        <sz val="11"/>
        <color theme="5"/>
        <rFont val="Aptos Narrow"/>
        <family val="2"/>
        <scheme val="minor"/>
      </rPr>
      <t>Onglet #2 - Aide à répondre.</t>
    </r>
    <r>
      <rPr>
        <b/>
        <sz val="11"/>
        <color theme="1"/>
        <rFont val="Aptos Narrow"/>
        <family val="2"/>
        <scheme val="minor"/>
      </rPr>
      <t xml:space="preserve"> </t>
    </r>
    <r>
      <rPr>
        <sz val="11"/>
        <color theme="1"/>
        <rFont val="Aptos Narrow"/>
        <family val="2"/>
        <scheme val="minor"/>
      </rPr>
      <t xml:space="preserve">Cet onglet fournit une assistance supplémentaire pour vous aider à vous approprier l'outil si besoin. Il contient une </t>
    </r>
    <r>
      <rPr>
        <b/>
        <sz val="11"/>
        <color theme="1"/>
        <rFont val="Aptos Narrow"/>
        <family val="2"/>
        <scheme val="minor"/>
      </rPr>
      <t>FAQ</t>
    </r>
    <r>
      <rPr>
        <sz val="11"/>
        <color theme="1"/>
        <rFont val="Aptos Narrow"/>
        <family val="2"/>
        <scheme val="minor"/>
      </rPr>
      <t xml:space="preserve"> (Foire aux Questions) qui répond aux questions les plus fréquentes posées à propos de l'utilisation de l'outil, ainsi qu'un </t>
    </r>
    <r>
      <rPr>
        <b/>
        <sz val="11"/>
        <color theme="1"/>
        <rFont val="Aptos Narrow"/>
        <family val="2"/>
        <scheme val="minor"/>
      </rPr>
      <t xml:space="preserve">lexique </t>
    </r>
    <r>
      <rPr>
        <sz val="11"/>
        <color theme="1"/>
        <rFont val="Aptos Narrow"/>
        <family val="2"/>
        <scheme val="minor"/>
      </rPr>
      <t xml:space="preserve">pour vous aider à mieux comprendre certaines questions si besoin. Les questions associées à un point de lexique sont signalées par un petite </t>
    </r>
    <r>
      <rPr>
        <b/>
        <sz val="11"/>
        <color theme="6"/>
        <rFont val="Aptos Narrow"/>
        <family val="2"/>
        <scheme val="minor"/>
      </rPr>
      <t>ampoule verte.</t>
    </r>
  </si>
  <si>
    <t xml:space="preserve">Bonne utilisation ! </t>
  </si>
  <si>
    <r>
      <rPr>
        <b/>
        <sz val="11"/>
        <color theme="5"/>
        <rFont val="Aptos Narrow"/>
        <family val="2"/>
        <scheme val="minor"/>
      </rPr>
      <t>Onglet #3 - Résultats.</t>
    </r>
    <r>
      <rPr>
        <b/>
        <sz val="11"/>
        <color theme="1"/>
        <rFont val="Aptos Narrow"/>
        <family val="2"/>
        <scheme val="minor"/>
      </rPr>
      <t xml:space="preserve"> </t>
    </r>
    <r>
      <rPr>
        <sz val="11"/>
        <color theme="1"/>
        <rFont val="Aptos Narrow"/>
        <family val="2"/>
        <scheme val="minor"/>
      </rPr>
      <t xml:space="preserve">C'est ici que vous retrouverez vos résultats après avoir complété le questionnaire en onglet #1 ! </t>
    </r>
    <r>
      <rPr>
        <b/>
        <sz val="11"/>
        <color theme="1"/>
        <rFont val="Aptos Narrow"/>
        <family val="2"/>
        <scheme val="minor"/>
      </rPr>
      <t xml:space="preserve">Les résultats sont calculés et générés automatiquement; il n'y a rien à faire si ce n'est compléter les questions. </t>
    </r>
    <r>
      <rPr>
        <sz val="11"/>
        <color theme="1"/>
        <rFont val="Aptos Narrow"/>
        <family val="2"/>
        <scheme val="minor"/>
      </rPr>
      <t xml:space="preserve">Outre les résultats, cet onglet vous fournit des </t>
    </r>
    <r>
      <rPr>
        <b/>
        <sz val="11"/>
        <color theme="1"/>
        <rFont val="Aptos Narrow"/>
        <family val="2"/>
        <scheme val="minor"/>
      </rPr>
      <t xml:space="preserve">clés de lecture pour interpréter vos résultats et des pistes d'action sur quoi faire ensuite. </t>
    </r>
  </si>
  <si>
    <t>QUESTIONNAIRE DE MATURITE</t>
  </si>
  <si>
    <t>Pour évaluer votre niveau de maturité sur la transition écologique, veuillez répondre aux questions relatives à chaque thématique dans la colonne C en sélectionnant une réponse dans la liste déroulante</t>
  </si>
  <si>
    <t xml:space="preserve">Energie </t>
  </si>
  <si>
    <t>Pondération (Catégorie)</t>
  </si>
  <si>
    <t>Pondération (question)</t>
  </si>
  <si>
    <t>Rep possibles</t>
  </si>
  <si>
    <t>Note brute</t>
  </si>
  <si>
    <t>Note pondérée catégorie</t>
  </si>
  <si>
    <t xml:space="preserve">Note pondérée question </t>
  </si>
  <si>
    <t>Total possible pondéré pour la catégorie</t>
  </si>
  <si>
    <t>Somme réponses pondérée pour la catégorie</t>
  </si>
  <si>
    <t>Note (moyenne ramenée à 5)</t>
  </si>
  <si>
    <t>💥</t>
  </si>
  <si>
    <t xml:space="preserve">Attention ! </t>
  </si>
  <si>
    <t>J’ai mis en place un dispositif de suivi et de contrôle de la consommation énergétique de mon équipement </t>
  </si>
  <si>
    <t xml:space="preserve">Ajouter dans cet onglet l'explication des notes </t>
  </si>
  <si>
    <r>
      <t xml:space="preserve">Les réponses proposées sont des réponses </t>
    </r>
    <r>
      <rPr>
        <b/>
        <sz val="11"/>
        <color theme="1"/>
        <rFont val="Aptos Narrow"/>
        <family val="2"/>
        <scheme val="minor"/>
      </rPr>
      <t xml:space="preserve">fermées : </t>
    </r>
    <r>
      <rPr>
        <sz val="11"/>
        <color theme="1"/>
        <rFont val="Aptos Narrow"/>
        <family val="2"/>
        <scheme val="minor"/>
      </rPr>
      <t xml:space="preserve">il est nécessaire de choisir une réponse parmi celles proposées dans le menu déroulant pour que l'outil fonctionne. 
A noter que toutes les questions n'ont pas toujours les mêmes réponses qui sont proposées. 
</t>
    </r>
    <r>
      <rPr>
        <b/>
        <sz val="11"/>
        <color theme="1"/>
        <rFont val="Aptos Narrow"/>
        <family val="2"/>
        <scheme val="minor"/>
      </rPr>
      <t xml:space="preserve">Merci de ne pas faire de "glissé" </t>
    </r>
    <r>
      <rPr>
        <sz val="11"/>
        <color theme="1"/>
        <rFont val="Aptos Narrow"/>
        <family val="2"/>
        <scheme val="minor"/>
      </rPr>
      <t xml:space="preserve">pour transvaser vos réponses d'une cellule à une autre : cela abîmerait le fonctionnement de l'outil. 
</t>
    </r>
  </si>
  <si>
    <t>J'ai réalisé un diagnostic énergétique au sein de mon équipement </t>
  </si>
  <si>
    <t>Hausse= 0%
Stable = 0%</t>
  </si>
  <si>
    <t>Quelle est la tendance d'une année sur l'autre sur ma consommation d'énergie ?</t>
  </si>
  <si>
    <t>0,1,2,3,4,5</t>
  </si>
  <si>
    <t>J’ai défini une feuille de route pour réduire ma consommation énergétique sur les années à venir</t>
  </si>
  <si>
    <t>Les énergies renouvelables occupent une place significative dans mon mix énergétique </t>
  </si>
  <si>
    <t>1,2,3,4</t>
  </si>
  <si>
    <t>💡</t>
  </si>
  <si>
    <r>
      <rPr>
        <b/>
        <sz val="11"/>
        <color theme="1"/>
        <rFont val="Aptos Narrow"/>
        <family val="2"/>
        <scheme val="minor"/>
      </rPr>
      <t>Certaines questions ne vous semblent pas claires ?</t>
    </r>
    <r>
      <rPr>
        <sz val="11"/>
        <color theme="1"/>
        <rFont val="Aptos Narrow"/>
        <family val="2"/>
        <scheme val="minor"/>
      </rPr>
      <t xml:space="preserve"> 
Rendez-vous sur l'onglet "2. Aide à répondre" et dans la catégorie "Définitions et mots-clés" afin de mieux vous approprier le questionnaire ! Les questions ayant un point de lexique associé sont signifiées par la petite ampoule à votre gauche. </t>
    </r>
  </si>
  <si>
    <t xml:space="preserve">Je connais la classe énergétique de mes équipements </t>
  </si>
  <si>
    <t>Le système de chauffage est piloté par un thermostat</t>
  </si>
  <si>
    <t>✏️</t>
  </si>
  <si>
    <t xml:space="preserve">Comment effacer toutes mes réponses pour recommencer le questionnaire ? </t>
  </si>
  <si>
    <t xml:space="preserve">L'équipement ne dispose pas d'un système de climatisation </t>
  </si>
  <si>
    <r>
      <t xml:space="preserve">Si jamais vous souhaitez effacer vos réponses, la façon la plus </t>
    </r>
    <r>
      <rPr>
        <b/>
        <sz val="11"/>
        <color theme="1"/>
        <rFont val="Aptos Narrow"/>
        <family val="2"/>
        <scheme val="minor"/>
      </rPr>
      <t>simple et la plus rapide</t>
    </r>
    <r>
      <rPr>
        <sz val="11"/>
        <color theme="1"/>
        <rFont val="Aptos Narrow"/>
        <family val="2"/>
        <scheme val="minor"/>
      </rPr>
      <t xml:space="preserve"> de le faire est de : 
1. </t>
    </r>
    <r>
      <rPr>
        <b/>
        <sz val="11"/>
        <color theme="1"/>
        <rFont val="Aptos Narrow"/>
        <family val="2"/>
        <scheme val="minor"/>
      </rPr>
      <t xml:space="preserve">Sélectionner la colonne C; 
</t>
    </r>
    <r>
      <rPr>
        <sz val="11"/>
        <color theme="1"/>
        <rFont val="Aptos Narrow"/>
        <family val="2"/>
        <scheme val="minor"/>
      </rPr>
      <t xml:space="preserve">2. </t>
    </r>
    <r>
      <rPr>
        <b/>
        <sz val="11"/>
        <color theme="1"/>
        <rFont val="Aptos Narrow"/>
        <family val="2"/>
        <scheme val="minor"/>
      </rPr>
      <t xml:space="preserve">Appuyer sur le bouton "SUPPR" </t>
    </r>
    <r>
      <rPr>
        <sz val="11"/>
        <color theme="1"/>
        <rFont val="Aptos Narrow"/>
        <family val="2"/>
        <scheme val="minor"/>
      </rPr>
      <t xml:space="preserve">de votre clavier. 
Cette démarche permet </t>
    </r>
    <r>
      <rPr>
        <b/>
        <sz val="11"/>
        <color theme="1"/>
        <rFont val="Aptos Narrow"/>
        <family val="2"/>
        <scheme val="minor"/>
      </rPr>
      <t xml:space="preserve">d'effacer vos résultats d'un seul clic tout en préservant les formules en place. 
</t>
    </r>
    <r>
      <rPr>
        <sz val="11"/>
        <color theme="1"/>
        <rFont val="Aptos Narrow"/>
        <family val="2"/>
        <scheme val="minor"/>
      </rPr>
      <t xml:space="preserve">Si vous souhaitez uniquement supprimer les réponses d'une seule catégorie, sélectionnez les cellules de la colonne C que vous voulez supprimer et appuyez sur "SUPPR" sur votre clavier. </t>
    </r>
  </si>
  <si>
    <t>L’éclairage est optimisé pour limiter la consommation énergétique (LED, minuteries, etc.) </t>
  </si>
  <si>
    <t>0,1,2</t>
  </si>
  <si>
    <t>Mes appareils électriques sont systématiquement éteints lorsqu’ils ne sont pas utilisés </t>
  </si>
  <si>
    <t>Le bâtiment a été conçu ou rénové selon des normes de haute performance énergétique (RT 2012, RE 2020, HQE, BREEAM etc.) </t>
  </si>
  <si>
    <t xml:space="preserve">Quelle est la part de ma consommation d'énergie générée de façon autonome (panneaux solaires, petite hydroélectricité…) ? </t>
  </si>
  <si>
    <t>Les employés sont sensibilisés et formés régulièrement sur l’utilisation économe de l’énergie  (formations, affichages ou supports pédagogiques)</t>
  </si>
  <si>
    <t>Alimentation</t>
  </si>
  <si>
    <t>🍎</t>
  </si>
  <si>
    <r>
      <t>Votre équipement ne propose pas de repas aux usagers ? Vous avez la possibilité de répondre "</t>
    </r>
    <r>
      <rPr>
        <b/>
        <sz val="11"/>
        <color theme="1"/>
        <rFont val="Aptos Narrow"/>
        <family val="2"/>
        <scheme val="minor"/>
      </rPr>
      <t xml:space="preserve">Non applicable" </t>
    </r>
    <r>
      <rPr>
        <sz val="11"/>
        <color theme="1"/>
        <rFont val="Aptos Narrow"/>
        <family val="2"/>
        <scheme val="minor"/>
      </rPr>
      <t xml:space="preserve">aux questions de cette section. </t>
    </r>
    <r>
      <rPr>
        <b/>
        <sz val="11"/>
        <color theme="1"/>
        <rFont val="Aptos Narrow"/>
        <family val="2"/>
        <scheme val="minor"/>
      </rPr>
      <t xml:space="preserve">Merci de faire usage de cette fonction "Non applicable" </t>
    </r>
    <r>
      <rPr>
        <b/>
        <u/>
        <sz val="11"/>
        <color theme="1"/>
        <rFont val="Aptos Narrow"/>
        <family val="2"/>
        <scheme val="minor"/>
      </rPr>
      <t xml:space="preserve">uniquement </t>
    </r>
    <r>
      <rPr>
        <b/>
        <sz val="11"/>
        <color theme="1"/>
        <rFont val="Aptos Narrow"/>
        <family val="2"/>
        <scheme val="minor"/>
      </rPr>
      <t xml:space="preserve">si vous ne proposez pas de repas. Si vous proposez des repas fournis par un prestataire, cette section s'applique à vous. </t>
    </r>
  </si>
  <si>
    <t>A quel hauteur les repas servis intègrent-ils des produits issus de l’agriculture biologique ?</t>
  </si>
  <si>
    <t>1,2,3</t>
  </si>
  <si>
    <t>A quel hauteur les repas servis intègrent-ils des produits issus de l’agriculture locale ?</t>
  </si>
  <si>
    <t>Les menus sont majoritairement élaborés en fonction des produits de saison </t>
  </si>
  <si>
    <t>Des options végétariennes sont régulièrement intégrées dans les menus proposés aux bénéficiaires </t>
  </si>
  <si>
    <t>Des objectifs ont été fixés pour réduire la consommation de viande, en particulier la viande rouge </t>
  </si>
  <si>
    <t>Coefficient élevé</t>
  </si>
  <si>
    <t>Gestion des déchets</t>
  </si>
  <si>
    <t>J’ai mis en place un dispositif de suivi et de réduction des déchets de mon équipement </t>
  </si>
  <si>
    <t>Quelle est la tendance d'une année sur l'autre sur mon volume total de déchets ?</t>
  </si>
  <si>
    <t>J’ai défini une feuille de route pour réduire mes déchets sur les années à venir </t>
  </si>
  <si>
    <t>Le tri des déchets est systématiquement pratiqué sur 4 flux (papier/carton, plastique, métal, verre)</t>
  </si>
  <si>
    <t>Des solutions de compostage sont disponibles pour les déchets organiques </t>
  </si>
  <si>
    <t>Le compost produit est valorisé pour enrichir les sols </t>
  </si>
  <si>
    <t>Certains déchets (papier, marc de café, etc.) sont réutilisés par d’autres entreprises dans une démarche d’économie circulaire </t>
  </si>
  <si>
    <t xml:space="preserve">On évite les contenants à usage unique ou jetables notamment grâce à des contenants réutilisables (gobelets, bouteilles, boîtes alimentaires…) </t>
  </si>
  <si>
    <t>Les employés sont régulièrement formés/sensibilisés aux bonnes pratiques de gestion des déchets (formations, affichages ou supports pédagogiques)</t>
  </si>
  <si>
    <t>Batiment</t>
  </si>
  <si>
    <t xml:space="preserve">Quelle est la performance énergétique et climatique de mon équipement (DPE) ? </t>
  </si>
  <si>
    <t xml:space="preserve">Les murs de cet équipement sont isolés avec un matériau certifié (ex : laine de verre, laine de roche, ouate de cellulose...) </t>
  </si>
  <si>
    <t>Quel est le type de vitrage installé sur les fenêtres  ?  </t>
  </si>
  <si>
    <t>Les façades et ouvertures (fenêtres, portes) sont conçues pour optimiser l’apport en lumière naturelle et limiter les pertes de chaleur  </t>
  </si>
  <si>
    <t>Les fenêtres sont équipées de protections solaires (brise-soleil, volets, films réfléchissants) pour limiter les surchauffes estivales  </t>
  </si>
  <si>
    <t>Les espaces sont mutualisés ou modulables pour optimiser l’utilisation du bâtiment et limiter les surfaces chauffées inutilement </t>
  </si>
  <si>
    <t>Des travaux de rénovation énergétique / d'amélioration sont prévus à court ou moyen terme pour améliorer la performance du bâtiment </t>
  </si>
  <si>
    <t>Un diagnostic de résilience a été réalisé pour évaluer la capacité de l'équipement à faire face aux aléas climatiques (tempête, inondations…) </t>
  </si>
  <si>
    <t>Le bâtiment est équipé d’un système de ventilation performant (VMC simple ou double flux) pour assurer un bon renouvellement d’air tout en limitant les pertes thermiques </t>
  </si>
  <si>
    <t>La toiture installée (classique, végétalisée, réfléchissante, pergola) contribue à l’isolation et à la régulation thermique du bâtiment </t>
  </si>
  <si>
    <t>Je dispose d'un outil pour suivre la qualité de mon air intérieur</t>
  </si>
  <si>
    <t>Je mène quotidiennement des actions pour améliorer la qualité de l’air intérieur (ventilation, limitation des produits toxiques…) </t>
  </si>
  <si>
    <t>Des matériaux et peintures éco-responsables ont été utilisés pour limiter les émissions de COV </t>
  </si>
  <si>
    <t>Eau</t>
  </si>
  <si>
    <t>J’ai mis en place un dispositif de suivi et de contrôle de la consommation d’eau de mon équipement </t>
  </si>
  <si>
    <t>Quelle est la tendance d'une année sur l'autre sur ma consommation d'eau ?</t>
  </si>
  <si>
    <t>J’ai défini une feuille de route pour réduire ma consommation d’eau sur les années à venir</t>
  </si>
  <si>
    <t>Je suis équipé d'un mousseur pour mes robinets</t>
  </si>
  <si>
    <t>Je suis équipé d'une chasse d'eau double débit</t>
  </si>
  <si>
    <t xml:space="preserve">Pondérer faiblement </t>
  </si>
  <si>
    <t>Des alternatives économes en eau sont utilisées pour le nettoyage et l’entretien (vapeur, microfibres, …) </t>
  </si>
  <si>
    <t>Les équipements (robinets, chasses d’eau, chauffe-eau) font l’objet d’un détartrage annuel pour éviter les surconsommations </t>
  </si>
  <si>
    <t>Des initiatives de réutilisation de l’eau de pluie sont en place au sein de l'équipement</t>
  </si>
  <si>
    <t>Des techniques d’arrosage économes en eau sont privilégiées (goutte-à-goutte, tuyaux poreux...)</t>
  </si>
  <si>
    <t>Je peux suivre et gérer les fuites d'eau</t>
  </si>
  <si>
    <t>Des actions spécifiques de sensibilisation et de formation du personnel ont été mises en place pour réduire le gaspillage d’eau (formations, affichages ou supports pédagogiques) </t>
  </si>
  <si>
    <t>Les bénéficiaires sont sensibilisés à l’usage sobre de l’eau / actions d'incitation à la consommation plus sobre</t>
  </si>
  <si>
    <t>Mobilité</t>
  </si>
  <si>
    <t>Des avantages sont proposés aux collaborateurs pour encourager l'utilisation de modes de transport durables (mobilité douce ou transports en commun)</t>
  </si>
  <si>
    <t>J’ai défini une feuille de route pour réduire les émissions liées au transport au sein de mon équipement sur les années à venir</t>
  </si>
  <si>
    <t>Des infrastructures adaptées sont disponibles pour encourager les mobilités douces (vélo, marche) par les bénéficiaires et les employés (parking à vélo, parking à poussettes,)</t>
  </si>
  <si>
    <t>Des infrastructures adaptées sont disponibles pour encourager l’usage de la voiture électrique par les bénéficiaires et les employés (prises / bornes de recharge) </t>
  </si>
  <si>
    <t>Le covoiturage est activement encouragé et facilité </t>
  </si>
  <si>
    <t>L’équipement est accessible via des solutions de transport en commun </t>
  </si>
  <si>
    <t>Je propose à mes bénéficiaires des solutions de transports en commun (navette, minibus, …) </t>
  </si>
  <si>
    <t xml:space="preserve">Politique d'achats responsables &amp; économie circulaire </t>
  </si>
  <si>
    <t xml:space="preserve">J'ai défini une politique d'achats responsables, formalisée par écrit </t>
  </si>
  <si>
    <t>Des critères environnementaux sont systématiquement intégrés dans le choix des produits achetés </t>
  </si>
  <si>
    <t>Le matériel utilisé est, autant que possible, issu de matières recyclées (papier recyclé, etc.) </t>
  </si>
  <si>
    <t>Les produits de nettoyage achetés sont choisis avec une approche écoresponsable </t>
  </si>
  <si>
    <t>Je privilégie l’achat de produits réutilisables pour supprimer progressivement les produits à usage unique </t>
  </si>
  <si>
    <t>Si des vêtements de travail sont fournis aux employés, des matières biologiques sont privilégiées </t>
  </si>
  <si>
    <t>Des alternatives à l’achat neuf sont envisagées (achat de matériel reconditionné, d’occasion ou en location) </t>
  </si>
  <si>
    <t>Je mutualise mes achats avec d’autres structures pour limiter l’impact environnemental </t>
  </si>
  <si>
    <t>J’adopte des pratiques de dons ou de reventes d’objets inutilisés pour leur donner une seconde vie  </t>
  </si>
  <si>
    <t>Les employés sont régulièrement formés et sensibilisés aux enjeux d’achats responsables et d’économie circulaire (formations, affichages ou supports pédagogiques)</t>
  </si>
  <si>
    <t>Contact nature et biodiversité</t>
  </si>
  <si>
    <t>Le contact avec les espaces verts ou naturels (parcs, jardins publics, bois, etc.) à proximité de l’équipement est encouragé </t>
  </si>
  <si>
    <t>Si je dispose d’un espace extérieur, il inclut des zones/structures favorables à la biodiversité (zones sauvages, plantes mellifères, points d'eau, nichoirs etc.) </t>
  </si>
  <si>
    <t>L’équipement dispose d’un potager </t>
  </si>
  <si>
    <t>J’adopte des pratiques de gestion des espaces verts (fréquence de tonte, arrosage, utilisation d'engrais, etc.) respectueuses de l’environnement  </t>
  </si>
  <si>
    <t>Les déchets verts sont systématiquement compostés </t>
  </si>
  <si>
    <t>Il est prévu de développer des projets pour améliorer ou développer le contact avec la nature à court ou moyen terme </t>
  </si>
  <si>
    <t>Des activités pédagogiques autour de la nature sont actuellement organisées pour les bénéficiaires </t>
  </si>
  <si>
    <t>Le personnel est régulièrement formé ou sensibilisé à la biodiversité et à son importance (formations, affichages ou supports pédagogiques)</t>
  </si>
  <si>
    <t>👑</t>
  </si>
  <si>
    <r>
      <rPr>
        <b/>
        <sz val="11"/>
        <color theme="1"/>
        <rFont val="Aptos Narrow"/>
        <family val="2"/>
        <scheme val="minor"/>
      </rPr>
      <t>Bravo</t>
    </r>
    <r>
      <rPr>
        <sz val="11"/>
        <color theme="1"/>
        <rFont val="Aptos Narrow"/>
        <family val="2"/>
        <scheme val="minor"/>
      </rPr>
      <t xml:space="preserve"> ! Vous avez complété le questionnaire ! Rendez-vous sur l'onglet 3.Résultats pour en savoir plus. </t>
    </r>
  </si>
  <si>
    <t xml:space="preserve">Certaines questions ne vous semblent pas claires ? Rendez-vous sur l'onglet "2. Aide à répondre" et dans la catégorie "Définitions et mots-clés" afin de mieux vous approprier le questionnaire ! Les questions ayant un point de lexique associé sont signifiées par la petite ampoule à votre gauche. </t>
  </si>
  <si>
    <r>
      <t>J'ai réalisé un diagnostic énergétique au sein de mon équipement </t>
    </r>
    <r>
      <rPr>
        <b/>
        <sz val="12"/>
        <color theme="6"/>
        <rFont val="Aptos"/>
        <family val="2"/>
      </rPr>
      <t>💡</t>
    </r>
  </si>
  <si>
    <r>
      <t>Les énergies renouvelables occupent une place significative dans mon mix énergétique </t>
    </r>
    <r>
      <rPr>
        <b/>
        <sz val="12"/>
        <color theme="6"/>
        <rFont val="Aptos"/>
        <family val="2"/>
      </rPr>
      <t>💡</t>
    </r>
  </si>
  <si>
    <r>
      <t xml:space="preserve">Je connais la classe énergétique de mes équipements </t>
    </r>
    <r>
      <rPr>
        <b/>
        <sz val="12"/>
        <color theme="6"/>
        <rFont val="Aptos"/>
        <family val="2"/>
      </rPr>
      <t>💡</t>
    </r>
  </si>
  <si>
    <t xml:space="preserve">L'équipement dispose d'un système de climatisation </t>
  </si>
  <si>
    <r>
      <t xml:space="preserve">Le bâtiment a été conçu ou rénové selon des normes de haute performance énergétique (RT 2012, RE 2020, HQE, etc.)  </t>
    </r>
    <r>
      <rPr>
        <b/>
        <sz val="12"/>
        <color theme="6"/>
        <rFont val="Aptos"/>
        <family val="2"/>
      </rPr>
      <t>💡</t>
    </r>
  </si>
  <si>
    <t>A quelle hauteur les repas servis intègrent-ils des produits issus de l’agriculture biologique ?</t>
  </si>
  <si>
    <t>A quelle hauteur les repas servis intègrent-ils des produits locaux ?</t>
  </si>
  <si>
    <r>
      <t xml:space="preserve">Le tri des déchets est systématiquement pratiqué sur 4 flux (papier/carton, plastique, métal, verre) </t>
    </r>
    <r>
      <rPr>
        <b/>
        <sz val="12"/>
        <color theme="6"/>
        <rFont val="Aptos"/>
        <family val="2"/>
      </rPr>
      <t>💡</t>
    </r>
  </si>
  <si>
    <t>Certains déchets (papier, marc de café, couches, etc.) sont réutilisés par d’autres entreprises dans une démarche d’économie circulaire </t>
  </si>
  <si>
    <t>Dans la mesure du possible et en tenant en compte des obligations règlementaires (par exemple sur le plastique), les contenants à usage unique ou jetables sont-ils évités notamment grâce à des contenants réutilisables (gobelets, bouteilles, boîtes alimentaires…) ?</t>
  </si>
  <si>
    <t>Les employés sont régulièrement formés/sensibilisés aux bonnes pratiques de gestion des déchets (formations, affichages ou supports pédagogiques) les amenant à modifier leurs comportements</t>
  </si>
  <si>
    <r>
      <t xml:space="preserve">Quelle est la performance énergétique et climatique de mon équipement (DPE) ? </t>
    </r>
    <r>
      <rPr>
        <b/>
        <sz val="12"/>
        <color theme="6"/>
        <rFont val="Aptos"/>
        <family val="2"/>
      </rPr>
      <t>💡</t>
    </r>
  </si>
  <si>
    <r>
      <t xml:space="preserve">Les murs de cet équipement sont isolés avec un matériau certifié (ex : laine de verre, laine de roche, ouate de cellulose...) </t>
    </r>
    <r>
      <rPr>
        <b/>
        <sz val="12"/>
        <color theme="6"/>
        <rFont val="Aptos"/>
        <family val="2"/>
      </rPr>
      <t>💡</t>
    </r>
  </si>
  <si>
    <r>
      <t>Le bâtiment est équipé d’un système de ventilation performant (VMC simple ou double flux) pour assurer un bon renouvellement d’air tout en limitant les pertes thermiques </t>
    </r>
    <r>
      <rPr>
        <b/>
        <sz val="12"/>
        <color theme="6"/>
        <rFont val="Aptos"/>
        <family val="2"/>
      </rPr>
      <t>💡</t>
    </r>
  </si>
  <si>
    <r>
      <t>La toiture installée (classique, végétalisée, réfléchissante, pergola) contribue à l’isolation et à la régulation thermique du bâtiment </t>
    </r>
    <r>
      <rPr>
        <b/>
        <sz val="12"/>
        <color theme="6"/>
        <rFont val="Aptos"/>
        <family val="2"/>
      </rPr>
      <t>💡</t>
    </r>
  </si>
  <si>
    <r>
      <t>Des matériaux et peintures éco-responsables ont été utilisés pour limiter les émissions de COV </t>
    </r>
    <r>
      <rPr>
        <b/>
        <sz val="12"/>
        <color theme="6"/>
        <rFont val="Aptos"/>
        <family val="2"/>
      </rPr>
      <t>💡</t>
    </r>
  </si>
  <si>
    <r>
      <t xml:space="preserve">Je suis équipé d'un mousseur pour mes robinets </t>
    </r>
    <r>
      <rPr>
        <b/>
        <sz val="12"/>
        <color theme="6"/>
        <rFont val="Aptos"/>
        <family val="2"/>
      </rPr>
      <t>💡</t>
    </r>
  </si>
  <si>
    <r>
      <t xml:space="preserve">Je peux suivre et gérer les fuites d'eau </t>
    </r>
    <r>
      <rPr>
        <b/>
        <sz val="12"/>
        <color theme="6"/>
        <rFont val="Aptos"/>
        <family val="2"/>
      </rPr>
      <t>💡</t>
    </r>
  </si>
  <si>
    <r>
      <t xml:space="preserve">Des avantages sont proposés aux collaborateurs pour encourager l'utilisation de modes de transport durables (mobilité douce ou transports en commun) </t>
    </r>
    <r>
      <rPr>
        <b/>
        <sz val="12"/>
        <color theme="6"/>
        <rFont val="Aptos"/>
        <family val="2"/>
      </rPr>
      <t>💡</t>
    </r>
  </si>
  <si>
    <t>Je propose à mes bénéficiaires des solutions de transports en commun (navette, minibus, …) ou des moyens de transports durables (vélo, voiture électrique…) ?</t>
  </si>
  <si>
    <r>
      <t>Je mutualise mes achats avec d’autres structures pour limiter l’impact environnemental </t>
    </r>
    <r>
      <rPr>
        <b/>
        <sz val="12"/>
        <color theme="6"/>
        <rFont val="Aptos"/>
        <family val="2"/>
      </rPr>
      <t>💡</t>
    </r>
  </si>
  <si>
    <r>
      <t>Si je dispose d’un espace extérieur, il inclut des zones/structures favorables à la biodiversité (zones sauvages, plantes mellifères, points d'eau, nichoirs etc.) </t>
    </r>
    <r>
      <rPr>
        <b/>
        <sz val="12"/>
        <color theme="6"/>
        <rFont val="Aptos"/>
        <family val="2"/>
      </rPr>
      <t>💡</t>
    </r>
  </si>
  <si>
    <t>Il est prévu de développer des projets pour améliorer ou développer le contact avec la nature à court ou moyen terme (partenariat, labellisation…)</t>
  </si>
  <si>
    <t xml:space="preserve">Certaines questions ne vous semblent pas claires ? Rendez-vous sur l'onglet "2. Aide à répondre" et dans la catégorie "Définitions et mots-clés" afin de mieux vous approprier le questionnaire ! </t>
  </si>
  <si>
    <t>Le bâtiment a été conçu ou rénové selon des normes de haute performance énergétique (RT 2012, RE 2020, HQE, BREEAM, etc.) </t>
  </si>
  <si>
    <t>Le tri des déchets est systématiquement pratiqué sur 6 flux (papier/carton, plastique, métal, verre, bois et textiles)</t>
  </si>
  <si>
    <t>La toiture installée (classique, végétalisée, réfléchissante) contribue à l’isolation et à la régulation thermique du bâtiment </t>
  </si>
  <si>
    <t>AIDE A REPONDRE</t>
  </si>
  <si>
    <t xml:space="preserve">Quels sont les documents utiles à avoir à proximité en répondant à cet autodiagnostic ? </t>
  </si>
  <si>
    <t xml:space="preserve">Afin de faciliter la réponses à certaines questions, il peut être utile de vous assurer d'avoir à disposition, ou facilement accessible, certains documents qui vous guideront dans le choix des réponses. Vous pouvez bien sûr également compléter ce questionnaire sans les documents, le cas échéant. </t>
  </si>
  <si>
    <t>Factures</t>
  </si>
  <si>
    <t>Facture d'électricité ou de gaz</t>
  </si>
  <si>
    <t>Factures d'eau et relevés de consommation</t>
  </si>
  <si>
    <t>Factures de vos fournisseurs (alimentation, matériel, etc.)</t>
  </si>
  <si>
    <t>Certificats</t>
  </si>
  <si>
    <t>Certificats d'installations d'énergies renouvelables (ex. panneaux solaires)</t>
  </si>
  <si>
    <t xml:space="preserve">Certifications ou labellisation de produits alimentaires </t>
  </si>
  <si>
    <t>Diagnostic de Performance Energétique (DPE)</t>
  </si>
  <si>
    <t>Autres documents &amp; notices</t>
  </si>
  <si>
    <t>Notices des équipements énergétiques (éclairage, chauffage, etc.)</t>
  </si>
  <si>
    <t>Exemple de menu-type hebdomadaire dans le cas d'une offre alimentaire</t>
  </si>
  <si>
    <t xml:space="preserve">Fiches techniques des matériaux utilisés dans les projets de construction ou de rénovation de bâtiments, etc. </t>
  </si>
  <si>
    <t>Calendrier des activités pédagogiques prévues en lien avec la nature dans le cas d'équipements accueillant du public enfant</t>
  </si>
  <si>
    <t>Définitions et mots-clés</t>
  </si>
  <si>
    <t>Diagnostic énérgétique - DPE</t>
  </si>
  <si>
    <t>Il s'agit d'un procédé d'évaluation de la consommation d'énergie d'un bâtiment et de l'identification des améliorations possibles</t>
  </si>
  <si>
    <t>Mix énergétique</t>
  </si>
  <si>
    <t>Le mix énergétique désigne la répartition des différentes sources d'énergie utilisées dans le fonctionnement de votre équipement (électricité, gaz, sources renouvelables, etc.)</t>
  </si>
  <si>
    <t xml:space="preserve">Classe énergétique </t>
  </si>
  <si>
    <t>C'est l'indicateur de la performance énergétique d'un appareil (par exemple, une étiquette A++, A+, etc.)</t>
  </si>
  <si>
    <t>RT 2012, RE 2020, HQE</t>
  </si>
  <si>
    <t>Ce sont les normes qui définissent les exigences de construction pour améliorer l’efficacité énergétique et l’impact environnemental des bâtiments.</t>
  </si>
  <si>
    <t>Flux de tri des déchets</t>
  </si>
  <si>
    <t xml:space="preserve">Il s'agit des catégories de séparation et de tri des déchets que nous produisons afin de faciliter leur recyclage. On compte généralement jusqu'à six flux : papier &amp; carton, plastique, métal, verre, bois, et textiles &amp; tissus. </t>
  </si>
  <si>
    <t>Matériau certifié</t>
  </si>
  <si>
    <t xml:space="preserve">Matériau reconnu pour ses performances énergétiques &amp; environnementales (paar exemple : la laine de roche ou la ouate de cellulose). </t>
  </si>
  <si>
    <t>Composés Organiques Volatils (COV)</t>
  </si>
  <si>
    <t>Substances chimiques présentes dans certaines peintures et matériaux, pouvant être nocives pour la santé.</t>
  </si>
  <si>
    <t>Mousseur pour robinet</t>
  </si>
  <si>
    <t>Il s'agit d'un dispositif qui réduit le débit de l'eau en mélangeant de l'air et de l'eau. On a la même impression de "quantité" ou de "volume" d'eau à l'usage, mais en réalité ça permet de consommer beaucoup moins pour le même résultat !</t>
  </si>
  <si>
    <t>Mobilité douce</t>
  </si>
  <si>
    <t xml:space="preserve">Ce sont des déplacements peu polluants, comme la marche, les transports en commun, ou le vélo. </t>
  </si>
  <si>
    <t>Mutualisation des achats</t>
  </si>
  <si>
    <t xml:space="preserve">La mutualisation des achats est une pratique qui vise à regrouper les achats entre plusieurs structures pour réduire les coûts et l'impact écologique liés à la livraison et aux transports : on achète de plus gros volumes d'un seul coup. </t>
  </si>
  <si>
    <t>Plantes mellifères</t>
  </si>
  <si>
    <t>Plantes attirant les insectes pollinisateurs (abeilles, papillons).</t>
  </si>
  <si>
    <t>Suivi et gestion des fuites d'eau</t>
  </si>
  <si>
    <t>Pour suivre et gérer ses fuites d'eau, il est possible de surveiller régulièrement son compteur (notamment la nuit), installer un détecteur de fuite, vérifier les joints et canalisations, et réparer immédiatement toute anomalie repérée.</t>
  </si>
  <si>
    <t>Toiture (classique, végétalisée, réfléchissante)</t>
  </si>
  <si>
    <t>Une toiture classique offre une isolation standard, une toiture végétalisée améliore l'isolation et régule naturellement la température en été comme en hiver, tandis qu'une toiture réfléchissante réduit la chaleur absorbée en renvoyant les rayons du soleil, limitant ainsi la surchauffe.</t>
  </si>
  <si>
    <t>VMC simple ou double flux</t>
  </si>
  <si>
    <t>Une VMC simple flux enlève l'air pollué et fait entrer de l'air frais, tandis qu'une VMC double flux récupère la chaleur de l'air sorti pour réchauffer l'air qui entre, ce qui économise de l'énergie.</t>
  </si>
  <si>
    <t>Foire aux questions</t>
  </si>
  <si>
    <t>Puis-je corriger mes réponses au questionnaire ?</t>
  </si>
  <si>
    <t xml:space="preserve">Oui, il est tout à fait possible de corriger vos réponses apportées aux différentes questions !  Pour cela, retournez sur la question concernée et changez votre réponse à partir du menu déroulant proposé : vos scores dans l'onglet "résultats" s'ajusteront automatiquement. </t>
  </si>
  <si>
    <t xml:space="preserve">Puis-je compléter plusieurs fois le questionnaire ? </t>
  </si>
  <si>
    <t xml:space="preserve">Oui, vous pouvez compléter plusieurs fois le questionnaire. Cela peut être notamment intéressant de suivre l'évolution de vos scores de maturité dans le temps : par exemple, d'une année sur l'autre, ou suite à l'implémentation de plusieurs projets. Cela vous permet de mesurer la progression parcourue et d'identifier vos axes de progression. </t>
  </si>
  <si>
    <t xml:space="preserve">Puis-je compléter le questionnaire en plusieurs fois ? </t>
  </si>
  <si>
    <t xml:space="preserve">Oui, vous n'êtes pas obligé.es de répondre à toutes les questions d'un coup. Dans ce cas-là, n'oubliez pas de sauvegarder votre fichier avant d'y revenir à une date ultérieure ! Cela ne perturbera pas la génération des résultats. </t>
  </si>
  <si>
    <t xml:space="preserve">Je ne sais pas répondre à la question, que faire ? </t>
  </si>
  <si>
    <t>Pas de problème ! Vous pouvez sauvegarder les réponses à date et revenir plus tard à la question quand vous aurez la réponse. Si non, sélectionnez la réponse la plus faible (Non, 0, 1, etc.)</t>
  </si>
  <si>
    <t xml:space="preserve">Je ne suis pas certain de comprendre la question, que faire ? </t>
  </si>
  <si>
    <t xml:space="preserve">Vous pouvez vous référer à la section ci-dessus "Définition et mots-clés" ! Sinon demandez à votre conseiller CAF. </t>
  </si>
  <si>
    <t xml:space="preserve">Que faire une fois que j'ai pris connaissance de mes résultats ? </t>
  </si>
  <si>
    <r>
      <rPr>
        <i/>
        <sz val="11"/>
        <color theme="1"/>
        <rFont val="Aptos Narrow"/>
        <family val="2"/>
        <scheme val="minor"/>
      </rPr>
      <t xml:space="preserve">Les résultats visent à vous aider à identifier vos axes de progression et les thématiques environnementales prioritaires pour votre équipement. Sur les thématiques où vos scores sont peut être plus faibles, référez-vous </t>
    </r>
    <r>
      <rPr>
        <b/>
        <i/>
        <sz val="11"/>
        <color theme="1"/>
        <rFont val="Aptos Narrow"/>
        <family val="2"/>
        <scheme val="minor"/>
      </rPr>
      <t xml:space="preserve">aux fiches thématiques ou à la bibliothèque d'actions </t>
    </r>
    <r>
      <rPr>
        <i/>
        <sz val="11"/>
        <color theme="1"/>
        <rFont val="Aptos Narrow"/>
        <family val="2"/>
        <scheme val="minor"/>
      </rPr>
      <t xml:space="preserve">afin d'identifier des actions adaptées, pertinentes et impactantes à mettre en place et ainsi progressivement faire évaluer votre score ! </t>
    </r>
  </si>
  <si>
    <t xml:space="preserve">Mes résultats ne s'affichent pas correctement, que faire ? </t>
  </si>
  <si>
    <t xml:space="preserve">Vérifiez que vous avez bien répondu à chacune des questions du diagnostic de maturité et que chacune de vos réponses correspond bien à une des options du menu déroulant. Autrement, essayez de re-télécharger l'outil via le canal par lequel il a été mis à disposition initialement. Si le problème persiste, contactez votre conseiller CAF. </t>
  </si>
  <si>
    <t xml:space="preserve">Comment sont calculés les résultats ? </t>
  </si>
  <si>
    <t xml:space="preserve">Les résultats sont calculés à partir des réponses que vous fournissez; certaines catégories sont pondérées plus fortement que d'autres en raison de leur impact plus significatif sur la transition écologique (bâtiment, énergie, mobilité par exemple). </t>
  </si>
  <si>
    <t>Non</t>
  </si>
  <si>
    <t>En baisse de moins de 5%</t>
  </si>
  <si>
    <t>Entre 10% et 20%</t>
  </si>
  <si>
    <t>Oui</t>
  </si>
  <si>
    <t xml:space="preserve">Disposez-vous d'un système de climatisation ? </t>
  </si>
  <si>
    <t>Partiellement</t>
  </si>
  <si>
    <t>Plus de 50%</t>
  </si>
  <si>
    <t>Entre 0% et 20%</t>
  </si>
  <si>
    <t>Entre 20% et 50%</t>
  </si>
  <si>
    <t>Rarement</t>
  </si>
  <si>
    <t>En baisse de plus de 15%</t>
  </si>
  <si>
    <t>C-D</t>
  </si>
  <si>
    <t>Double vitrage</t>
  </si>
  <si>
    <t xml:space="preserve">Non </t>
  </si>
  <si>
    <t>RESULTATS</t>
  </si>
  <si>
    <t xml:space="preserve">1. </t>
  </si>
  <si>
    <t>Score global</t>
  </si>
  <si>
    <t>Votre score global donne une vision d'ensemble de la maturité environnemental de votre équipement. Il vous sert de score de base, ou de référence; vous pourrez y comparer vos résultats obtenus six mois ou un an plus tard, pour mesurer l'impact des actions que vous aurez pu mettre en place, et objectiver la progression de votre engagement en faveur de la transition écologique !</t>
  </si>
  <si>
    <r>
      <t xml:space="preserve">En ce qui concerne la transition écologique, toute action entreprise pour atténuer le changement climatique ou s'adapter à ses conséquences est importante; pour autant, force est d'admettre que certaines actions génèrent davantage d'impact que d'autres. Ainsi, la rénovation énergétique d'un bâtiment permet-elle plus directement et plus fortement de contribuer à la transition écologique que l'installation de mousseurs à eau sur les robinets de l'équipement.* C'est pourquoi les catégories sont pondérées selon </t>
    </r>
    <r>
      <rPr>
        <b/>
        <sz val="16"/>
        <rFont val="Aptos Narrow"/>
        <family val="2"/>
        <scheme val="minor"/>
      </rPr>
      <t xml:space="preserve">quatre coefficients : </t>
    </r>
    <r>
      <rPr>
        <sz val="16"/>
        <rFont val="Aptos Narrow"/>
        <family val="2"/>
        <scheme val="minor"/>
      </rPr>
      <t xml:space="preserve">
</t>
    </r>
  </si>
  <si>
    <r>
      <t xml:space="preserve">1. </t>
    </r>
    <r>
      <rPr>
        <b/>
        <sz val="16"/>
        <color theme="1"/>
        <rFont val="Aptos Narrow"/>
        <family val="2"/>
        <scheme val="minor"/>
      </rPr>
      <t>Les réponses aux questions de coefficient  3</t>
    </r>
    <r>
      <rPr>
        <sz val="16"/>
        <color theme="1"/>
        <rFont val="Aptos Narrow"/>
        <family val="2"/>
        <scheme val="minor"/>
      </rPr>
      <t>, rattachées aux catégories les plus impactantes en matière de transition écologique : le bâtiment ou la mobilité, par exemple. 
2.</t>
    </r>
    <r>
      <rPr>
        <b/>
        <sz val="16"/>
        <color theme="1"/>
        <rFont val="Aptos Narrow"/>
        <family val="2"/>
        <scheme val="minor"/>
      </rPr>
      <t xml:space="preserve"> Les réponses aux questions de coefficient 2, </t>
    </r>
    <r>
      <rPr>
        <sz val="16"/>
        <color theme="1"/>
        <rFont val="Aptos Narrow"/>
        <family val="2"/>
        <scheme val="minor"/>
      </rPr>
      <t xml:space="preserve">rattachées aux catégories impactantes en matière de transition écologique, comme l'alimentation ou l'eau. 
3. </t>
    </r>
    <r>
      <rPr>
        <b/>
        <sz val="16"/>
        <color theme="1"/>
        <rFont val="Aptos Narrow"/>
        <family val="2"/>
        <scheme val="minor"/>
      </rPr>
      <t>Les réponses aux questions de coefficient 1</t>
    </r>
    <r>
      <rPr>
        <sz val="16"/>
        <color theme="1"/>
        <rFont val="Aptos Narrow"/>
        <family val="2"/>
        <scheme val="minor"/>
      </rPr>
      <t xml:space="preserve">, rattachées aux catégories nécessaires mais moins directement impactantes en matière de transition écologique, comme le contact avec la nature. 
4. </t>
    </r>
    <r>
      <rPr>
        <b/>
        <sz val="16"/>
        <color theme="1"/>
        <rFont val="Aptos Narrow"/>
        <family val="2"/>
        <scheme val="minor"/>
      </rPr>
      <t xml:space="preserve">Les réponses aux questions de coefficient 0,5, </t>
    </r>
    <r>
      <rPr>
        <sz val="16"/>
        <color theme="1"/>
        <rFont val="Aptos Narrow"/>
        <family val="2"/>
        <scheme val="minor"/>
      </rPr>
      <t xml:space="preserve">rattachées à quelques questions uniquement autour des sujets de sensibilisation. </t>
    </r>
  </si>
  <si>
    <r>
      <rPr>
        <b/>
        <sz val="16"/>
        <color theme="1"/>
        <rFont val="Aptos Narrow"/>
        <family val="2"/>
        <scheme val="minor"/>
      </rPr>
      <t xml:space="preserve">Comment lire vos résultats ? </t>
    </r>
    <r>
      <rPr>
        <sz val="16"/>
        <color theme="1"/>
        <rFont val="Aptos Narrow"/>
        <family val="2"/>
        <scheme val="minor"/>
      </rPr>
      <t xml:space="preserve">
Il convient de rappeler que questionnaire est un questionnaire volontaire et les résultats qu'il vous donne sont proposés à titre indicatif : il ne s'agit en aucun cas d'un jugement de valeur. Il offre des pistes d'amélioration et des axes d'engagement pour oeuvrer pragmatiquement à la transition écologique, à votre échelle et selon vos priorités. 
Quelques pistes pour vous aider à interprêter vos résultats : 
&gt; Un score de maturité globale inférieur à 50 peut être l’occasion de repenser votre fonctionnement afin d’améliorer vos pratiques environnementales, notamment sur les thématiques environnementales ayant le plus d'impact (énergie, bâtiment ou mobilité)
&gt; Un score de maturité inférieur à 3 pour une thématique indique un potentiel d'amélioration pour l'équipement sur ce sujet. Il peut être pertinent d'engager des actions spécifiques et de renforcer vos connaissances sur les enjeux associés. Pour cela, vous pouvez consulter les ressources mises à votre disposition.
</t>
    </r>
    <r>
      <rPr>
        <b/>
        <sz val="16"/>
        <color theme="1"/>
        <rFont val="Aptos Narrow"/>
        <family val="2"/>
        <scheme val="minor"/>
      </rPr>
      <t>De bons résultats à l’évaluation de maturité globale et par thématique constituent une base solide, mais ils peuvent toujours être consolidés et optimisés par des actions ciblées pour aller encore plus loin dans votre démarche environnementale !</t>
    </r>
    <r>
      <rPr>
        <sz val="16"/>
        <color theme="1"/>
        <rFont val="Aptos Narrow"/>
        <family val="2"/>
        <scheme val="minor"/>
      </rPr>
      <t xml:space="preserve">
</t>
    </r>
  </si>
  <si>
    <t xml:space="preserve">Comment enregistrer et exporter vos résultats ? </t>
  </si>
  <si>
    <r>
      <t xml:space="preserve">L'intérêt de ce questionnaire est de pouvoir réévaluer votre maturité </t>
    </r>
    <r>
      <rPr>
        <b/>
        <sz val="16"/>
        <color theme="1"/>
        <rFont val="Aptos Narrow"/>
        <family val="2"/>
        <scheme val="minor"/>
      </rPr>
      <t>dans le temps</t>
    </r>
    <r>
      <rPr>
        <sz val="16"/>
        <color theme="1"/>
        <rFont val="Aptos Narrow"/>
        <family val="2"/>
        <scheme val="minor"/>
      </rPr>
      <t xml:space="preserve"> (par exemple, tous les six mois ou tous les ans) afin d'objectiver votre progression et l'impact de vos engagements. Pour ce faire, n'oubliez pas de </t>
    </r>
    <r>
      <rPr>
        <b/>
        <sz val="16"/>
        <color theme="1"/>
        <rFont val="Aptos Narrow"/>
        <family val="2"/>
        <scheme val="minor"/>
      </rPr>
      <t xml:space="preserve">sauvegarder vos résultats. </t>
    </r>
  </si>
  <si>
    <r>
      <t xml:space="preserve">Avez-vous exploré toutes les actions possibles pour mener à bien vos projets et contribuer à la transition écologique ?
Consultez notre </t>
    </r>
    <r>
      <rPr>
        <b/>
        <u/>
        <sz val="16"/>
        <color rgb="FF156082"/>
        <rFont val="Aptos Narrow"/>
        <family val="2"/>
      </rPr>
      <t>bibliothèque d'actions</t>
    </r>
    <r>
      <rPr>
        <b/>
        <sz val="16"/>
        <rFont val="Aptos Narrow"/>
        <family val="2"/>
      </rPr>
      <t xml:space="preserve"> pour vous accompagner dans votre démarche.</t>
    </r>
  </si>
  <si>
    <t>2.</t>
  </si>
  <si>
    <t>Score détaillé</t>
  </si>
  <si>
    <t xml:space="preserve">Votre score de maturité détaillé vient préciser où vous vous situez sur chacune des huit thématiques de la transition écologique. Il vous permet ainsi d'identifier les sujets sur lesquels il peut être pragmatique de vous engager en priorité vs. ceux où vous performez déjà. </t>
  </si>
  <si>
    <t>Pour approfondir votre compréhension des thématiques environnementales sur lesquelles vous avez obtenu vos scores de maturité les plus bas, nous mettons à votre disposition les fiches thématiques suivantes :</t>
  </si>
  <si>
    <t>&gt; Energie</t>
  </si>
  <si>
    <t>&gt; Alimentation</t>
  </si>
  <si>
    <t>&gt; Déchets</t>
  </si>
  <si>
    <t>&gt; Bâtiment - Rénovation</t>
  </si>
  <si>
    <t>&gt; Bâtiment - Construction</t>
  </si>
  <si>
    <t>&gt; Eau</t>
  </si>
  <si>
    <t>&gt; Mobilité</t>
  </si>
  <si>
    <t>&gt; Achats responsables &amp; économie circulaire</t>
  </si>
  <si>
    <t>&gt; Contact nature &amp; biodiversité</t>
  </si>
  <si>
    <t>Réponses questionnaire</t>
  </si>
  <si>
    <t>NA</t>
  </si>
  <si>
    <t>Radar</t>
  </si>
  <si>
    <t>En hausse</t>
  </si>
  <si>
    <t>Energie</t>
  </si>
  <si>
    <t>Stable</t>
  </si>
  <si>
    <t xml:space="preserve">Alimentation </t>
  </si>
  <si>
    <t>En baisse de moins de 10%</t>
  </si>
  <si>
    <t>Bâtiment</t>
  </si>
  <si>
    <t>En baisse de moins de 15%</t>
  </si>
  <si>
    <t>Achats responsables &amp; économie circulaire</t>
  </si>
  <si>
    <t>Une fois par semaine</t>
  </si>
  <si>
    <t>Deux fois ou plus par semaine</t>
  </si>
  <si>
    <t>Ne sait pas</t>
  </si>
  <si>
    <t>Simple vitrage</t>
  </si>
  <si>
    <t>Moins de 10%</t>
  </si>
  <si>
    <t>Triple vitrage</t>
  </si>
  <si>
    <t>A-B</t>
  </si>
  <si>
    <t>E</t>
  </si>
  <si>
    <t>F-G</t>
  </si>
  <si>
    <t>FORMULES DE NOTES</t>
  </si>
  <si>
    <t>Réponse test</t>
  </si>
  <si>
    <t>Formule de calcul</t>
  </si>
  <si>
    <t xml:space="preserve">Oui/Non </t>
  </si>
  <si>
    <t xml:space="preserve">Oui </t>
  </si>
  <si>
    <t>Oui/Non/Nsp</t>
  </si>
  <si>
    <t>Oui/Non/Partiellement</t>
  </si>
  <si>
    <t>Vitrage</t>
  </si>
  <si>
    <t>Nombre de fois par semaine</t>
  </si>
  <si>
    <t>% en 3</t>
  </si>
  <si>
    <t>% en 4</t>
  </si>
  <si>
    <t>Classe energétique</t>
  </si>
  <si>
    <t xml:space="preserve">Evolution </t>
  </si>
  <si>
    <t>Score maturité globale</t>
  </si>
  <si>
    <t>Moyenne pondérée</t>
  </si>
  <si>
    <t>Thématiques</t>
  </si>
  <si>
    <t>Scores obtenus</t>
  </si>
  <si>
    <t>Score (/100)</t>
  </si>
  <si>
    <t>Pour graphique</t>
  </si>
  <si>
    <t>Score maximal pour graphique</t>
  </si>
  <si>
    <t>Déchets</t>
  </si>
  <si>
    <t>Politique achats responsables</t>
  </si>
  <si>
    <t>Contact nature &amp; biodiversité</t>
  </si>
  <si>
    <t>PROJET</t>
  </si>
  <si>
    <t>PERSPECTIVES</t>
  </si>
  <si>
    <t>Appui et valorisation de la politique RSE</t>
  </si>
  <si>
    <t xml:space="preserve">Bénéfices RSE projet : 
</t>
  </si>
  <si>
    <t>Forces à valoriser : 
- Définir et piloter des indicateurs de performance de la conduite en lien avec les fonctionnalités offertes par le nouveau SI
- Informer les consommateurs et usagers de l'évolution des sources de production d'énergie
- Intégrer aux formations de nouveaux modules relatifs à l'évolution de la production d'énergie, de la diversification des sources et de ses enjeux de pilotage
- Evaluer les impacts CO2 de la solution SI retenue et définir un plan de réduction la cas échéant avec le fournisseur dans le cadre de la politique achats responsables
- Evaluer les impacts CO2 de la prestation de formation comparativement à une formation totalement présentielle
- Définir sur cette base des standards ou bonnes pratiques de déploiement de formation, sans basculer dans le 100% distancel pour préserver le lien social.</t>
  </si>
  <si>
    <t>Minimisation des impacts négatifs vis-à-vis des attentes et engagements RSE</t>
  </si>
  <si>
    <t>Contraintes RSE projet : 
- Risque de perte d'emploi au niveau local (en raison de la possibilité de pilotage à distance du réseau - l'outil facilitera la potentielle adaptation du réseau et de son maillage local)</t>
  </si>
  <si>
    <r>
      <t xml:space="preserve">Faiblesses à contourner / </t>
    </r>
    <r>
      <rPr>
        <b/>
        <sz val="11"/>
        <rFont val="Aptos Narrow"/>
        <family val="2"/>
        <scheme val="minor"/>
      </rPr>
      <t>compensation</t>
    </r>
    <r>
      <rPr>
        <b/>
        <sz val="11"/>
        <color theme="1"/>
        <rFont val="Aptos Narrow"/>
        <family val="2"/>
        <scheme val="minor"/>
      </rPr>
      <t xml:space="preserve"> : 
- Initier des ateliers de réflexion / challenges innovations sur le rôle futur des agences et agents au niveau local.</t>
    </r>
  </si>
  <si>
    <t>Analyse de la contribution de mon projet à la stratégie RSE</t>
  </si>
  <si>
    <t>Axes stratégiques RSE ENEDIS</t>
  </si>
  <si>
    <t>Note de contribution (de -10 à +10)</t>
  </si>
  <si>
    <t>Commentaires</t>
  </si>
  <si>
    <t xml:space="preserve">Réduction de l'empreinte carbonne </t>
  </si>
  <si>
    <t>Maitrise de la consommation énergétique</t>
  </si>
  <si>
    <t>Développement d'offres vertes</t>
  </si>
  <si>
    <t>Développement des collaborateurs et innovations RSE</t>
  </si>
  <si>
    <t>Qualité de vie au travail</t>
  </si>
  <si>
    <t>Achats responsables</t>
  </si>
  <si>
    <t xml:space="preserve">Contrat de concession </t>
  </si>
  <si>
    <t>Maintien de l'ancrage local</t>
  </si>
  <si>
    <t>0,1,2,3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</si>
</sst>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2" x14ac:knownFonts="1">
    <font>
      <sz val="11"/>
      <color theme="1"/>
      <name val="Aptos Narrow"/>
      <family val="2"/>
      <scheme val="minor"/>
    </font>
    <font>
      <b/>
      <sz val="11"/>
      <color theme="1"/>
      <name val="Aptos Narrow"/>
      <family val="2"/>
      <scheme val="minor"/>
    </font>
    <font>
      <b/>
      <sz val="14"/>
      <color theme="1" tint="0.34998626667073579"/>
      <name val="Aptos Narrow"/>
      <family val="2"/>
      <scheme val="minor"/>
    </font>
    <font>
      <sz val="8"/>
      <name val="Aptos Narrow"/>
      <family val="2"/>
      <scheme val="minor"/>
    </font>
    <font>
      <b/>
      <sz val="11"/>
      <name val="Aptos Narrow"/>
      <family val="2"/>
      <scheme val="minor"/>
    </font>
    <font>
      <sz val="11"/>
      <color theme="1"/>
      <name val="Aptos"/>
      <family val="2"/>
    </font>
    <font>
      <b/>
      <sz val="14"/>
      <color theme="1" tint="0.34998626667073579"/>
      <name val="Aptos"/>
      <family val="2"/>
    </font>
    <font>
      <b/>
      <sz val="14"/>
      <color theme="2" tint="-0.499984740745262"/>
      <name val="Aptos"/>
      <family val="2"/>
    </font>
    <font>
      <b/>
      <i/>
      <sz val="11"/>
      <color theme="1"/>
      <name val="Aptos Narrow"/>
      <family val="2"/>
      <scheme val="minor"/>
    </font>
    <font>
      <b/>
      <u/>
      <sz val="24"/>
      <color theme="1"/>
      <name val="Aptos Narrow"/>
      <family val="2"/>
      <scheme val="minor"/>
    </font>
    <font>
      <sz val="12"/>
      <color rgb="FF000000"/>
      <name val="Aptos"/>
      <family val="2"/>
    </font>
    <font>
      <sz val="12"/>
      <name val="Aptos"/>
      <family val="2"/>
    </font>
    <font>
      <sz val="11"/>
      <color theme="0"/>
      <name val="Aptos Narrow"/>
      <family val="2"/>
      <scheme val="minor"/>
    </font>
    <font>
      <i/>
      <sz val="11"/>
      <color theme="1"/>
      <name val="Aptos Narrow"/>
      <family val="2"/>
      <scheme val="minor"/>
    </font>
    <font>
      <b/>
      <sz val="11"/>
      <name val="Aptos Narrow"/>
      <family val="2"/>
    </font>
    <font>
      <sz val="16"/>
      <color theme="1"/>
      <name val="Aptos Narrow"/>
      <family val="2"/>
      <scheme val="minor"/>
    </font>
    <font>
      <b/>
      <sz val="16"/>
      <color theme="1"/>
      <name val="Aptos Narrow"/>
      <family val="2"/>
      <scheme val="minor"/>
    </font>
    <font>
      <b/>
      <sz val="16"/>
      <name val="Aptos Narrow"/>
      <family val="2"/>
    </font>
    <font>
      <b/>
      <u/>
      <sz val="16"/>
      <color rgb="FF156082"/>
      <name val="Aptos Narrow"/>
      <family val="2"/>
    </font>
    <font>
      <b/>
      <sz val="11"/>
      <color theme="1"/>
      <name val="Aptos"/>
      <family val="2"/>
    </font>
    <font>
      <sz val="18"/>
      <color theme="1"/>
      <name val="Aptos Narrow"/>
      <family val="2"/>
      <scheme val="minor"/>
    </font>
    <font>
      <b/>
      <sz val="11"/>
      <color theme="5"/>
      <name val="Aptos Narrow"/>
      <family val="2"/>
      <scheme val="minor"/>
    </font>
    <font>
      <b/>
      <sz val="11"/>
      <color theme="6"/>
      <name val="Aptos Narrow"/>
      <family val="2"/>
      <scheme val="minor"/>
    </font>
    <font>
      <b/>
      <sz val="28"/>
      <color theme="4"/>
      <name val="Script MT Bold"/>
      <family val="4"/>
    </font>
    <font>
      <b/>
      <u/>
      <sz val="11"/>
      <color theme="1"/>
      <name val="Aptos Narrow"/>
      <family val="2"/>
      <scheme val="minor"/>
    </font>
    <font>
      <sz val="16"/>
      <color theme="1"/>
      <name val="Script MT Bold"/>
      <family val="4"/>
    </font>
    <font>
      <b/>
      <sz val="12"/>
      <color theme="6"/>
      <name val="Aptos"/>
      <family val="2"/>
    </font>
    <font>
      <sz val="16"/>
      <name val="Aptos Narrow"/>
      <family val="2"/>
      <scheme val="minor"/>
    </font>
    <font>
      <b/>
      <sz val="16"/>
      <name val="Aptos Narrow"/>
      <family val="2"/>
      <scheme val="minor"/>
    </font>
    <font>
      <i/>
      <sz val="16"/>
      <color theme="1" tint="0.34998626667073579"/>
      <name val="Aptos"/>
      <family val="2"/>
    </font>
    <font>
      <b/>
      <sz val="16"/>
      <color theme="1" tint="0.34998626667073579"/>
      <name val="Aptos"/>
      <family val="2"/>
    </font>
    <font>
      <sz val="16"/>
      <color theme="1" tint="0.34998626667073579"/>
      <name val="Aptos"/>
      <family val="2"/>
    </font>
  </fonts>
  <fills count="18">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A1A1"/>
        <bgColor indexed="64"/>
      </patternFill>
    </fill>
    <fill>
      <patternFill patternType="solid">
        <fgColor theme="3" tint="0.89999084444715716"/>
        <bgColor indexed="64"/>
      </patternFill>
    </fill>
    <fill>
      <patternFill patternType="solid">
        <fgColor theme="1"/>
        <bgColor indexed="64"/>
      </patternFill>
    </fill>
    <fill>
      <patternFill patternType="solid">
        <fgColor theme="3" tint="0.749992370372631"/>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theme="0"/>
        <bgColor indexed="64"/>
      </patternFill>
    </fill>
    <fill>
      <patternFill patternType="solid">
        <fgColor theme="5" tint="0.39997558519241921"/>
        <bgColor indexed="64"/>
      </patternFill>
    </fill>
    <fill>
      <patternFill patternType="solid">
        <fgColor rgb="FFFDCAC5"/>
        <bgColor indexed="64"/>
      </patternFill>
    </fill>
    <fill>
      <patternFill patternType="solid">
        <fgColor theme="7" tint="0.79998168889431442"/>
        <bgColor indexed="64"/>
      </patternFill>
    </fill>
    <fill>
      <patternFill patternType="solid">
        <fgColor rgb="FFFFEA8F"/>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thick">
        <color indexed="64"/>
      </bottom>
      <diagonal/>
    </border>
    <border>
      <left style="thick">
        <color indexed="64"/>
      </left>
      <right style="thick">
        <color indexed="64"/>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ck">
        <color indexed="64"/>
      </right>
      <top/>
      <bottom/>
      <diagonal/>
    </border>
    <border>
      <left/>
      <right/>
      <top style="thick">
        <color indexed="64"/>
      </top>
      <bottom style="thick">
        <color indexed="64"/>
      </bottom>
      <diagonal/>
    </border>
    <border>
      <left style="medium">
        <color indexed="64"/>
      </left>
      <right style="thick">
        <color indexed="64"/>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top/>
      <bottom style="thin">
        <color indexed="64"/>
      </bottom>
      <diagonal/>
    </border>
  </borders>
  <cellStyleXfs count="1">
    <xf numFmtId="0" fontId="0" fillId="0" borderId="0"/>
  </cellStyleXfs>
  <cellXfs count="207">
    <xf numFmtId="0" fontId="0" fillId="0" borderId="0" xfId="0"/>
    <xf numFmtId="0" fontId="0" fillId="0" borderId="0" xfId="0" applyAlignment="1">
      <alignment wrapText="1"/>
    </xf>
    <xf numFmtId="0" fontId="1" fillId="0" borderId="0" xfId="0" applyFont="1" applyAlignment="1">
      <alignment horizontal="center"/>
    </xf>
    <xf numFmtId="0" fontId="1" fillId="0" borderId="3" xfId="0" applyFont="1" applyBorder="1" applyAlignment="1">
      <alignment horizontal="center"/>
    </xf>
    <xf numFmtId="0" fontId="1" fillId="4" borderId="3" xfId="0" applyFont="1" applyFill="1" applyBorder="1" applyAlignment="1">
      <alignment horizontal="center"/>
    </xf>
    <xf numFmtId="0" fontId="1" fillId="0" borderId="4" xfId="0" applyFont="1" applyBorder="1" applyAlignment="1">
      <alignment horizontal="center"/>
    </xf>
    <xf numFmtId="0" fontId="1" fillId="5" borderId="2" xfId="0" applyFont="1" applyFill="1" applyBorder="1" applyAlignment="1">
      <alignment horizontal="center" vertical="center" textRotation="90" wrapText="1"/>
    </xf>
    <xf numFmtId="0" fontId="1" fillId="0" borderId="5" xfId="0" applyFont="1" applyBorder="1" applyAlignment="1">
      <alignment textRotation="90" wrapText="1"/>
    </xf>
    <xf numFmtId="0" fontId="1" fillId="0" borderId="6" xfId="0" applyFont="1" applyBorder="1" applyAlignment="1">
      <alignment horizontal="left" vertical="top" wrapText="1"/>
    </xf>
    <xf numFmtId="0" fontId="0" fillId="0" borderId="7" xfId="0" applyBorder="1"/>
    <xf numFmtId="0" fontId="1" fillId="6" borderId="5" xfId="0" applyFont="1" applyFill="1" applyBorder="1" applyAlignment="1">
      <alignment horizontal="left" vertical="top" wrapText="1"/>
    </xf>
    <xf numFmtId="0" fontId="1" fillId="0" borderId="0" xfId="0" applyFont="1" applyAlignment="1">
      <alignment horizontal="center" vertical="center" textRotation="90" wrapText="1"/>
    </xf>
    <xf numFmtId="0" fontId="1" fillId="0" borderId="0" xfId="0" applyFont="1" applyAlignment="1">
      <alignment textRotation="90" wrapText="1"/>
    </xf>
    <xf numFmtId="0" fontId="0" fillId="0" borderId="8" xfId="0" applyBorder="1"/>
    <xf numFmtId="0" fontId="1" fillId="7" borderId="3" xfId="0" applyFont="1" applyFill="1" applyBorder="1" applyAlignment="1">
      <alignment horizontal="center" vertical="center" textRotation="90" wrapText="1"/>
    </xf>
    <xf numFmtId="0" fontId="1" fillId="0" borderId="9" xfId="0" applyFont="1" applyBorder="1" applyAlignment="1">
      <alignment textRotation="90" wrapText="1"/>
    </xf>
    <xf numFmtId="0" fontId="1" fillId="0" borderId="5" xfId="0" applyFont="1" applyBorder="1" applyAlignment="1">
      <alignment horizontal="left" vertical="top" wrapText="1"/>
    </xf>
    <xf numFmtId="0" fontId="1" fillId="3" borderId="5" xfId="0" applyFont="1" applyFill="1" applyBorder="1" applyAlignment="1">
      <alignment horizontal="left" vertical="top" wrapText="1"/>
    </xf>
    <xf numFmtId="0" fontId="0" fillId="0" borderId="10" xfId="0" applyBorder="1"/>
    <xf numFmtId="0" fontId="1" fillId="0" borderId="0" xfId="0" applyFont="1"/>
    <xf numFmtId="0" fontId="2" fillId="0" borderId="0" xfId="0" applyFont="1" applyAlignment="1">
      <alignment horizontal="center" vertical="center" wrapText="1"/>
    </xf>
    <xf numFmtId="0" fontId="6" fillId="0" borderId="0" xfId="0" applyFont="1" applyAlignment="1">
      <alignment horizontal="center" vertical="center" wrapText="1"/>
    </xf>
    <xf numFmtId="0" fontId="8" fillId="0" borderId="0" xfId="0" applyFont="1"/>
    <xf numFmtId="0" fontId="9" fillId="0" borderId="0" xfId="0" applyFont="1"/>
    <xf numFmtId="0" fontId="0" fillId="9" borderId="0" xfId="0" applyFill="1"/>
    <xf numFmtId="0" fontId="12" fillId="9" borderId="0" xfId="0" applyFont="1" applyFill="1"/>
    <xf numFmtId="0" fontId="0" fillId="0" borderId="0" xfId="0" applyAlignment="1">
      <alignment horizontal="right"/>
    </xf>
    <xf numFmtId="0" fontId="0" fillId="10" borderId="0" xfId="0" applyFill="1"/>
    <xf numFmtId="164" fontId="0" fillId="0" borderId="0" xfId="0" applyNumberFormat="1"/>
    <xf numFmtId="0" fontId="0" fillId="0" borderId="0" xfId="0" applyAlignment="1">
      <alignment vertical="center"/>
    </xf>
    <xf numFmtId="0" fontId="5" fillId="0" borderId="0" xfId="0" applyFont="1" applyAlignment="1">
      <alignment vertical="center"/>
    </xf>
    <xf numFmtId="0" fontId="10" fillId="0" borderId="1" xfId="0" applyFont="1" applyBorder="1" applyAlignment="1">
      <alignment horizontal="left" vertical="center" wrapText="1" readingOrder="1"/>
    </xf>
    <xf numFmtId="0" fontId="11" fillId="0" borderId="1" xfId="0" applyFont="1" applyBorder="1" applyAlignment="1">
      <alignment vertical="center" wrapText="1"/>
    </xf>
    <xf numFmtId="0" fontId="0" fillId="0" borderId="1" xfId="0" applyBorder="1" applyAlignment="1">
      <alignment vertical="center"/>
    </xf>
    <xf numFmtId="0" fontId="1" fillId="0" borderId="0" xfId="0" applyFont="1" applyAlignment="1">
      <alignment vertical="center"/>
    </xf>
    <xf numFmtId="0" fontId="10" fillId="0" borderId="1" xfId="0" applyFont="1" applyBorder="1" applyAlignment="1">
      <alignment horizontal="right" vertical="center" wrapText="1" readingOrder="1"/>
    </xf>
    <xf numFmtId="0" fontId="11" fillId="0" borderId="1" xfId="0" applyFont="1" applyBorder="1" applyAlignment="1">
      <alignment horizontal="left" vertical="center" wrapText="1"/>
    </xf>
    <xf numFmtId="0" fontId="7" fillId="8" borderId="0" xfId="0" applyFont="1" applyFill="1" applyAlignment="1">
      <alignment horizontal="center" vertical="center" wrapText="1"/>
    </xf>
    <xf numFmtId="0" fontId="11" fillId="13" borderId="1" xfId="0" applyFont="1" applyFill="1" applyBorder="1" applyAlignment="1">
      <alignment vertical="center" wrapText="1"/>
    </xf>
    <xf numFmtId="0" fontId="11" fillId="13" borderId="1" xfId="0" applyFont="1" applyFill="1" applyBorder="1" applyAlignment="1">
      <alignment horizontal="left" vertical="center" wrapText="1"/>
    </xf>
    <xf numFmtId="0" fontId="0" fillId="0" borderId="0" xfId="0" applyAlignment="1">
      <alignment horizontal="left" vertical="center" wrapText="1"/>
    </xf>
    <xf numFmtId="0" fontId="0" fillId="13" borderId="0" xfId="0" applyFill="1" applyAlignment="1">
      <alignment vertical="center"/>
    </xf>
    <xf numFmtId="0" fontId="0" fillId="0" borderId="0" xfId="0" applyAlignment="1">
      <alignment horizontal="center" vertical="center"/>
    </xf>
    <xf numFmtId="0" fontId="13" fillId="0" borderId="0" xfId="0" applyFont="1" applyAlignment="1">
      <alignment horizontal="center" vertical="center"/>
    </xf>
    <xf numFmtId="0" fontId="13" fillId="0" borderId="1" xfId="0" applyFont="1" applyBorder="1" applyAlignment="1">
      <alignment horizontal="left" vertical="center"/>
    </xf>
    <xf numFmtId="0" fontId="13" fillId="0" borderId="1" xfId="0" applyFon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xf numFmtId="0" fontId="0" fillId="0" borderId="14" xfId="0" applyBorder="1"/>
    <xf numFmtId="0" fontId="1" fillId="8" borderId="0" xfId="0" applyFont="1" applyFill="1"/>
    <xf numFmtId="0" fontId="0" fillId="8" borderId="0" xfId="0" applyFill="1"/>
    <xf numFmtId="0" fontId="0" fillId="0" borderId="11" xfId="0" applyBorder="1" applyAlignment="1">
      <alignment horizontal="center" vertical="center"/>
    </xf>
    <xf numFmtId="0" fontId="13" fillId="0" borderId="11" xfId="0" applyFont="1" applyBorder="1" applyAlignment="1">
      <alignment horizontal="center" vertical="center"/>
    </xf>
    <xf numFmtId="0" fontId="13" fillId="0" borderId="15" xfId="0" applyFont="1" applyBorder="1" applyAlignment="1">
      <alignment horizontal="center" vertical="center"/>
    </xf>
    <xf numFmtId="2" fontId="0" fillId="0" borderId="0" xfId="0" applyNumberFormat="1" applyAlignment="1">
      <alignment horizontal="center" vertical="center"/>
    </xf>
    <xf numFmtId="164" fontId="0" fillId="0" borderId="0" xfId="0" applyNumberFormat="1" applyAlignment="1">
      <alignment horizontal="center" vertical="center"/>
    </xf>
    <xf numFmtId="2" fontId="0" fillId="0" borderId="0" xfId="0" applyNumberFormat="1"/>
    <xf numFmtId="0" fontId="15" fillId="13" borderId="0" xfId="0" applyFont="1" applyFill="1"/>
    <xf numFmtId="0" fontId="0" fillId="13" borderId="0" xfId="0" applyFill="1"/>
    <xf numFmtId="0" fontId="14" fillId="13" borderId="0" xfId="0" applyFont="1" applyFill="1" applyAlignment="1">
      <alignment wrapText="1"/>
    </xf>
    <xf numFmtId="0" fontId="2" fillId="2" borderId="0" xfId="0" applyFont="1" applyFill="1" applyAlignment="1">
      <alignment horizontal="center" vertical="center" wrapText="1"/>
    </xf>
    <xf numFmtId="0" fontId="19" fillId="0" borderId="0" xfId="0" applyFont="1" applyAlignment="1">
      <alignment vertical="center" wrapText="1"/>
    </xf>
    <xf numFmtId="0" fontId="13" fillId="0" borderId="0" xfId="0" applyFont="1" applyAlignment="1">
      <alignment wrapText="1"/>
    </xf>
    <xf numFmtId="0" fontId="0" fillId="0" borderId="16" xfId="0" applyBorder="1" applyAlignment="1">
      <alignment wrapText="1"/>
    </xf>
    <xf numFmtId="0" fontId="0" fillId="0" borderId="17" xfId="0" applyBorder="1" applyAlignment="1">
      <alignment wrapText="1"/>
    </xf>
    <xf numFmtId="0" fontId="0" fillId="0" borderId="18" xfId="0" applyBorder="1" applyAlignment="1">
      <alignment wrapText="1"/>
    </xf>
    <xf numFmtId="0" fontId="0" fillId="0" borderId="10" xfId="0" applyBorder="1" applyAlignment="1">
      <alignment wrapText="1"/>
    </xf>
    <xf numFmtId="0" fontId="0" fillId="0" borderId="19" xfId="0" applyBorder="1" applyAlignment="1">
      <alignment wrapText="1"/>
    </xf>
    <xf numFmtId="0" fontId="0" fillId="14" borderId="17" xfId="0" applyFill="1" applyBorder="1" applyAlignment="1">
      <alignment wrapText="1"/>
    </xf>
    <xf numFmtId="0" fontId="20" fillId="6" borderId="2" xfId="0" applyFont="1" applyFill="1" applyBorder="1" applyAlignment="1">
      <alignment vertical="center"/>
    </xf>
    <xf numFmtId="0" fontId="13" fillId="6" borderId="23" xfId="0" applyFont="1" applyFill="1" applyBorder="1" applyAlignment="1">
      <alignment vertical="center" wrapText="1"/>
    </xf>
    <xf numFmtId="0" fontId="0" fillId="14" borderId="12" xfId="0" applyFill="1" applyBorder="1" applyAlignment="1">
      <alignment wrapText="1"/>
    </xf>
    <xf numFmtId="0" fontId="0" fillId="14" borderId="13" xfId="0" applyFill="1" applyBorder="1" applyAlignment="1">
      <alignment wrapText="1"/>
    </xf>
    <xf numFmtId="0" fontId="0" fillId="13" borderId="0" xfId="0" applyFill="1" applyAlignment="1">
      <alignment wrapText="1"/>
    </xf>
    <xf numFmtId="0" fontId="6" fillId="0" borderId="0" xfId="0" applyFont="1" applyAlignment="1">
      <alignment horizontal="left" vertical="top" wrapText="1"/>
    </xf>
    <xf numFmtId="0" fontId="0" fillId="0" borderId="0" xfId="0" applyAlignment="1">
      <alignment horizontal="left" vertical="top" wrapText="1"/>
    </xf>
    <xf numFmtId="0" fontId="1" fillId="0" borderId="20" xfId="0" applyFont="1" applyBorder="1" applyAlignment="1">
      <alignment horizontal="left" vertical="top" wrapText="1"/>
    </xf>
    <xf numFmtId="0" fontId="1" fillId="0" borderId="21" xfId="0" applyFont="1" applyBorder="1" applyAlignment="1">
      <alignment horizontal="left" vertical="top" wrapText="1"/>
    </xf>
    <xf numFmtId="0" fontId="1" fillId="0" borderId="22" xfId="0" applyFont="1" applyBorder="1" applyAlignment="1">
      <alignment horizontal="left" vertical="top" wrapText="1"/>
    </xf>
    <xf numFmtId="0" fontId="0" fillId="0" borderId="21" xfId="0" applyBorder="1" applyAlignment="1">
      <alignment horizontal="left" vertical="top" wrapText="1"/>
    </xf>
    <xf numFmtId="0" fontId="0" fillId="0" borderId="22" xfId="0" applyBorder="1" applyAlignment="1">
      <alignment horizontal="left" vertical="top" wrapText="1"/>
    </xf>
    <xf numFmtId="0" fontId="1" fillId="0" borderId="1" xfId="0" applyFont="1" applyBorder="1" applyAlignment="1">
      <alignment horizontal="left" vertical="top"/>
    </xf>
    <xf numFmtId="0" fontId="1" fillId="0" borderId="1" xfId="0" applyFont="1" applyBorder="1" applyAlignment="1">
      <alignment horizontal="left" vertical="top" wrapText="1"/>
    </xf>
    <xf numFmtId="0" fontId="1" fillId="0" borderId="22" xfId="0" applyFont="1" applyBorder="1" applyAlignment="1">
      <alignment horizontal="left" vertical="top"/>
    </xf>
    <xf numFmtId="0" fontId="6" fillId="0" borderId="0" xfId="0" applyFont="1" applyAlignment="1">
      <alignment horizontal="center" vertical="top" wrapText="1"/>
    </xf>
    <xf numFmtId="0" fontId="0" fillId="0" borderId="0" xfId="0" applyAlignment="1">
      <alignment vertical="top" wrapText="1"/>
    </xf>
    <xf numFmtId="0" fontId="0" fillId="0" borderId="16" xfId="0" applyBorder="1" applyAlignment="1">
      <alignment vertical="top" wrapText="1"/>
    </xf>
    <xf numFmtId="0" fontId="0" fillId="0" borderId="10" xfId="0" applyBorder="1" applyAlignment="1">
      <alignment vertical="top" wrapText="1"/>
    </xf>
    <xf numFmtId="0" fontId="0" fillId="14" borderId="12" xfId="0" applyFill="1" applyBorder="1" applyAlignment="1">
      <alignment vertical="top" wrapText="1"/>
    </xf>
    <xf numFmtId="0" fontId="1" fillId="14" borderId="1" xfId="0" applyFont="1" applyFill="1" applyBorder="1" applyAlignment="1">
      <alignment horizontal="left" vertical="top" wrapText="1"/>
    </xf>
    <xf numFmtId="0" fontId="1" fillId="12" borderId="3" xfId="0" applyFont="1" applyFill="1" applyBorder="1" applyAlignment="1">
      <alignment horizontal="center"/>
    </xf>
    <xf numFmtId="0" fontId="0" fillId="0" borderId="20" xfId="0" applyBorder="1" applyAlignment="1">
      <alignment horizontal="left" wrapText="1"/>
    </xf>
    <xf numFmtId="0" fontId="0" fillId="0" borderId="21" xfId="0" applyBorder="1"/>
    <xf numFmtId="0" fontId="0" fillId="0" borderId="21" xfId="0" applyBorder="1" applyAlignment="1">
      <alignment wrapText="1"/>
    </xf>
    <xf numFmtId="0" fontId="1" fillId="0" borderId="21" xfId="0" applyFont="1" applyBorder="1" applyAlignment="1">
      <alignment vertical="center" wrapText="1"/>
    </xf>
    <xf numFmtId="0" fontId="1" fillId="0" borderId="22" xfId="0" applyFont="1" applyBorder="1" applyAlignment="1">
      <alignment vertical="center" wrapText="1"/>
    </xf>
    <xf numFmtId="0" fontId="0" fillId="0" borderId="0" xfId="0" applyAlignment="1">
      <alignment vertical="top"/>
    </xf>
    <xf numFmtId="0" fontId="0" fillId="0" borderId="20" xfId="0" applyBorder="1" applyAlignment="1">
      <alignment horizontal="left" vertical="top" wrapText="1"/>
    </xf>
    <xf numFmtId="0" fontId="20" fillId="13" borderId="0" xfId="0" applyFont="1" applyFill="1" applyAlignment="1">
      <alignment vertical="center"/>
    </xf>
    <xf numFmtId="0" fontId="13" fillId="13" borderId="0" xfId="0" applyFont="1" applyFill="1" applyAlignment="1">
      <alignment vertical="center" wrapText="1"/>
    </xf>
    <xf numFmtId="0" fontId="23" fillId="0" borderId="0" xfId="0" applyFont="1" applyAlignment="1">
      <alignment vertical="top" textRotation="10"/>
    </xf>
    <xf numFmtId="0" fontId="1" fillId="15" borderId="25" xfId="0" applyFont="1" applyFill="1" applyBorder="1" applyAlignment="1">
      <alignment vertical="center"/>
    </xf>
    <xf numFmtId="0" fontId="1" fillId="11" borderId="1" xfId="0" applyFont="1" applyFill="1" applyBorder="1" applyAlignment="1">
      <alignment vertical="center"/>
    </xf>
    <xf numFmtId="0" fontId="1" fillId="11" borderId="12" xfId="0" applyFont="1" applyFill="1" applyBorder="1" applyAlignment="1">
      <alignment vertical="center"/>
    </xf>
    <xf numFmtId="0" fontId="1" fillId="11" borderId="13" xfId="0" applyFont="1" applyFill="1" applyBorder="1" applyAlignment="1">
      <alignment vertical="center"/>
    </xf>
    <xf numFmtId="0" fontId="7" fillId="8" borderId="0" xfId="0" applyFont="1" applyFill="1" applyAlignment="1">
      <alignment vertical="center" wrapText="1"/>
    </xf>
    <xf numFmtId="0" fontId="0" fillId="6" borderId="23" xfId="0" applyFill="1" applyBorder="1" applyAlignment="1">
      <alignment vertical="center" wrapText="1"/>
    </xf>
    <xf numFmtId="0" fontId="1" fillId="16" borderId="25" xfId="0" applyFont="1" applyFill="1" applyBorder="1" applyAlignment="1">
      <alignment vertical="center" wrapText="1"/>
    </xf>
    <xf numFmtId="0" fontId="0" fillId="16" borderId="29" xfId="0" applyFill="1" applyBorder="1" applyAlignment="1">
      <alignment vertical="center" wrapText="1"/>
    </xf>
    <xf numFmtId="0" fontId="13" fillId="0" borderId="13" xfId="0" applyFont="1" applyBorder="1" applyAlignment="1">
      <alignment horizontal="left" vertical="center"/>
    </xf>
    <xf numFmtId="0" fontId="0" fillId="0" borderId="13" xfId="0" applyBorder="1" applyAlignment="1">
      <alignment horizontal="center" vertical="center"/>
    </xf>
    <xf numFmtId="0" fontId="0" fillId="0" borderId="13" xfId="0" applyBorder="1" applyAlignment="1">
      <alignment horizontal="center" vertical="center" wrapText="1"/>
    </xf>
    <xf numFmtId="0" fontId="19" fillId="11" borderId="30" xfId="0" applyFont="1" applyFill="1" applyBorder="1" applyAlignment="1">
      <alignment vertical="center"/>
    </xf>
    <xf numFmtId="0" fontId="5" fillId="11" borderId="31" xfId="0" applyFont="1" applyFill="1" applyBorder="1" applyAlignment="1">
      <alignment vertical="center"/>
    </xf>
    <xf numFmtId="0" fontId="5" fillId="11" borderId="32" xfId="0" applyFont="1" applyFill="1" applyBorder="1" applyAlignment="1">
      <alignment vertical="center"/>
    </xf>
    <xf numFmtId="0" fontId="10" fillId="0" borderId="33" xfId="0" applyFont="1" applyBorder="1" applyAlignment="1">
      <alignment horizontal="left" vertical="center" wrapText="1" readingOrder="1"/>
    </xf>
    <xf numFmtId="0" fontId="0" fillId="0" borderId="34" xfId="0" applyBorder="1" applyAlignment="1">
      <alignment horizontal="center" vertical="center"/>
    </xf>
    <xf numFmtId="0" fontId="1" fillId="11" borderId="35" xfId="0" applyFont="1" applyFill="1" applyBorder="1" applyAlignment="1">
      <alignment vertical="center"/>
    </xf>
    <xf numFmtId="0" fontId="1" fillId="11" borderId="34" xfId="0" applyFont="1" applyFill="1" applyBorder="1" applyAlignment="1">
      <alignment vertical="center"/>
    </xf>
    <xf numFmtId="0" fontId="10" fillId="0" borderId="33" xfId="0" applyFont="1" applyBorder="1" applyAlignment="1">
      <alignment horizontal="right" vertical="center" wrapText="1" readingOrder="1"/>
    </xf>
    <xf numFmtId="0" fontId="1" fillId="11" borderId="36" xfId="0" applyFont="1" applyFill="1" applyBorder="1" applyAlignment="1">
      <alignment vertical="center"/>
    </xf>
    <xf numFmtId="0" fontId="0" fillId="0" borderId="33" xfId="0" applyBorder="1" applyAlignment="1">
      <alignment vertical="center"/>
    </xf>
    <xf numFmtId="0" fontId="1" fillId="11" borderId="33" xfId="0" applyFont="1" applyFill="1" applyBorder="1" applyAlignment="1">
      <alignment vertical="center"/>
    </xf>
    <xf numFmtId="0" fontId="0" fillId="0" borderId="37" xfId="0" applyBorder="1" applyAlignment="1">
      <alignment vertical="center"/>
    </xf>
    <xf numFmtId="0" fontId="11" fillId="0" borderId="38" xfId="0" applyFont="1" applyBorder="1" applyAlignment="1">
      <alignment horizontal="left" vertical="center" wrapText="1"/>
    </xf>
    <xf numFmtId="0" fontId="0" fillId="0" borderId="39" xfId="0" applyBorder="1" applyAlignment="1">
      <alignment horizontal="center" vertical="center"/>
    </xf>
    <xf numFmtId="0" fontId="25" fillId="13" borderId="0" xfId="0" applyFont="1" applyFill="1" applyAlignment="1">
      <alignment vertical="center"/>
    </xf>
    <xf numFmtId="0" fontId="0" fillId="17" borderId="2" xfId="0" applyFill="1" applyBorder="1" applyAlignment="1">
      <alignment vertical="center"/>
    </xf>
    <xf numFmtId="0" fontId="0" fillId="17" borderId="23" xfId="0" applyFill="1" applyBorder="1" applyAlignment="1">
      <alignment vertical="center" wrapText="1"/>
    </xf>
    <xf numFmtId="0" fontId="6" fillId="13" borderId="0" xfId="0" applyFont="1" applyFill="1" applyAlignment="1">
      <alignment horizontal="center" vertical="center" wrapText="1"/>
    </xf>
    <xf numFmtId="0" fontId="2" fillId="13" borderId="0" xfId="0" applyFont="1" applyFill="1" applyAlignment="1">
      <alignment horizontal="center" vertical="center" wrapText="1"/>
    </xf>
    <xf numFmtId="0" fontId="6" fillId="13" borderId="40" xfId="0" applyFont="1" applyFill="1" applyBorder="1" applyAlignment="1">
      <alignment horizontal="center" vertical="center" wrapText="1"/>
    </xf>
    <xf numFmtId="0" fontId="2" fillId="13" borderId="23" xfId="0" applyFont="1" applyFill="1" applyBorder="1" applyAlignment="1">
      <alignment horizontal="center" vertical="center" wrapText="1"/>
    </xf>
    <xf numFmtId="0" fontId="6" fillId="13" borderId="23" xfId="0" applyFont="1" applyFill="1" applyBorder="1" applyAlignment="1">
      <alignment horizontal="center" vertical="center" wrapText="1"/>
    </xf>
    <xf numFmtId="0" fontId="17" fillId="12" borderId="42" xfId="0" applyFont="1" applyFill="1" applyBorder="1" applyAlignment="1">
      <alignment vertical="top" wrapText="1"/>
    </xf>
    <xf numFmtId="0" fontId="0" fillId="12" borderId="41" xfId="0" applyFill="1" applyBorder="1"/>
    <xf numFmtId="0" fontId="15" fillId="5" borderId="3" xfId="0" applyFont="1" applyFill="1" applyBorder="1" applyAlignment="1">
      <alignment wrapText="1"/>
    </xf>
    <xf numFmtId="0" fontId="27" fillId="12" borderId="43" xfId="0" applyFont="1" applyFill="1" applyBorder="1" applyAlignment="1">
      <alignment horizontal="left" vertical="center" wrapText="1"/>
    </xf>
    <xf numFmtId="0" fontId="15" fillId="0" borderId="0" xfId="0" applyFont="1" applyAlignment="1">
      <alignment wrapText="1"/>
    </xf>
    <xf numFmtId="0" fontId="16" fillId="0" borderId="0" xfId="0" applyFont="1"/>
    <xf numFmtId="0" fontId="30" fillId="13" borderId="2" xfId="0" applyFont="1" applyFill="1" applyBorder="1" applyAlignment="1">
      <alignment horizontal="center" vertical="center" wrapText="1"/>
    </xf>
    <xf numFmtId="0" fontId="30" fillId="13" borderId="40" xfId="0" applyFont="1" applyFill="1" applyBorder="1" applyAlignment="1">
      <alignment horizontal="center" vertical="center" wrapText="1"/>
    </xf>
    <xf numFmtId="0" fontId="17" fillId="12" borderId="3" xfId="0" applyFont="1" applyFill="1" applyBorder="1" applyAlignment="1">
      <alignment vertical="top" wrapText="1"/>
    </xf>
    <xf numFmtId="0" fontId="16" fillId="3" borderId="42" xfId="0" applyFont="1" applyFill="1" applyBorder="1" applyAlignment="1">
      <alignment wrapText="1"/>
    </xf>
    <xf numFmtId="0" fontId="16" fillId="3" borderId="43" xfId="0" applyFont="1" applyFill="1" applyBorder="1" applyAlignment="1">
      <alignment wrapText="1"/>
    </xf>
    <xf numFmtId="0" fontId="15" fillId="3" borderId="43" xfId="0" applyFont="1" applyFill="1" applyBorder="1"/>
    <xf numFmtId="0" fontId="15" fillId="3" borderId="41" xfId="0" applyFont="1" applyFill="1" applyBorder="1"/>
    <xf numFmtId="0" fontId="15" fillId="12" borderId="43" xfId="0" applyFont="1" applyFill="1" applyBorder="1" applyAlignment="1">
      <alignment vertical="top" wrapText="1"/>
    </xf>
    <xf numFmtId="0" fontId="5" fillId="11" borderId="13" xfId="0" applyFont="1" applyFill="1" applyBorder="1" applyAlignment="1">
      <alignment vertical="center"/>
    </xf>
    <xf numFmtId="0" fontId="0" fillId="11" borderId="13" xfId="0" applyFill="1" applyBorder="1" applyAlignment="1">
      <alignment vertical="center"/>
    </xf>
    <xf numFmtId="0" fontId="0" fillId="0" borderId="21" xfId="0" applyBorder="1" applyAlignment="1">
      <alignment horizontal="left" vertical="top" wrapText="1"/>
    </xf>
    <xf numFmtId="0" fontId="0" fillId="0" borderId="22" xfId="0" applyBorder="1" applyAlignment="1">
      <alignment horizontal="left" vertical="top" wrapText="1"/>
    </xf>
    <xf numFmtId="0" fontId="0" fillId="0" borderId="11" xfId="0" applyBorder="1" applyAlignment="1">
      <alignment horizontal="center" vertical="center"/>
    </xf>
    <xf numFmtId="164" fontId="0" fillId="0" borderId="1" xfId="0" applyNumberFormat="1" applyBorder="1" applyAlignment="1">
      <alignment horizontal="center" vertical="center"/>
    </xf>
    <xf numFmtId="0" fontId="0" fillId="15" borderId="27" xfId="0" applyFill="1" applyBorder="1" applyAlignment="1">
      <alignment vertical="center" wrapText="1"/>
    </xf>
    <xf numFmtId="0" fontId="0" fillId="15" borderId="29" xfId="0" applyFill="1" applyBorder="1" applyAlignment="1">
      <alignment vertical="center" wrapText="1"/>
    </xf>
    <xf numFmtId="0" fontId="20" fillId="15" borderId="24" xfId="0" applyFont="1" applyFill="1" applyBorder="1" applyAlignment="1">
      <alignment horizontal="center" vertical="center"/>
    </xf>
    <xf numFmtId="0" fontId="20" fillId="15" borderId="26" xfId="0" applyFont="1" applyFill="1" applyBorder="1" applyAlignment="1">
      <alignment horizontal="center" vertical="center"/>
    </xf>
    <xf numFmtId="0" fontId="20" fillId="15" borderId="28" xfId="0" applyFont="1" applyFill="1" applyBorder="1" applyAlignment="1">
      <alignment horizontal="center" vertical="center"/>
    </xf>
    <xf numFmtId="0" fontId="0" fillId="16" borderId="24" xfId="0" applyFill="1" applyBorder="1" applyAlignment="1">
      <alignment horizontal="center" vertical="center"/>
    </xf>
    <xf numFmtId="0" fontId="0" fillId="16" borderId="28" xfId="0" applyFill="1" applyBorder="1" applyAlignment="1">
      <alignment horizontal="center" vertical="center"/>
    </xf>
    <xf numFmtId="0" fontId="0" fillId="5" borderId="25" xfId="0" applyFill="1" applyBorder="1" applyAlignment="1">
      <alignment horizontal="left" vertical="center" wrapText="1"/>
    </xf>
    <xf numFmtId="0" fontId="0" fillId="5" borderId="27" xfId="0" applyFill="1" applyBorder="1" applyAlignment="1">
      <alignment horizontal="left" vertical="center" wrapText="1"/>
    </xf>
    <xf numFmtId="0" fontId="0" fillId="5" borderId="29" xfId="0" applyFill="1" applyBorder="1" applyAlignment="1">
      <alignment horizontal="left" vertical="center" wrapText="1"/>
    </xf>
    <xf numFmtId="0" fontId="0" fillId="5" borderId="24" xfId="0" applyFill="1" applyBorder="1" applyAlignment="1">
      <alignment horizontal="center" vertical="center"/>
    </xf>
    <xf numFmtId="0" fontId="0" fillId="5" borderId="26" xfId="0" applyFill="1" applyBorder="1" applyAlignment="1">
      <alignment horizontal="center" vertical="center"/>
    </xf>
    <xf numFmtId="0" fontId="0" fillId="5" borderId="28" xfId="0" applyFill="1" applyBorder="1" applyAlignment="1">
      <alignment horizontal="center" vertical="center"/>
    </xf>
    <xf numFmtId="0" fontId="0" fillId="0" borderId="1" xfId="0" applyBorder="1" applyAlignment="1">
      <alignment horizontal="center" vertical="center"/>
    </xf>
    <xf numFmtId="2" fontId="0" fillId="0" borderId="1" xfId="0" applyNumberFormat="1" applyBorder="1" applyAlignment="1">
      <alignment horizontal="center" vertical="center"/>
    </xf>
    <xf numFmtId="0" fontId="7" fillId="8" borderId="0" xfId="0" applyFont="1" applyFill="1" applyAlignment="1">
      <alignment horizontal="center" vertical="center" wrapText="1"/>
    </xf>
    <xf numFmtId="0" fontId="0" fillId="11" borderId="11" xfId="0" applyFill="1" applyBorder="1" applyAlignment="1">
      <alignment horizontal="center" vertical="center"/>
    </xf>
    <xf numFmtId="0" fontId="0" fillId="11" borderId="12" xfId="0" applyFill="1" applyBorder="1" applyAlignment="1">
      <alignment horizontal="center" vertical="center"/>
    </xf>
    <xf numFmtId="0" fontId="5" fillId="11" borderId="11" xfId="0" applyFont="1" applyFill="1" applyBorder="1" applyAlignment="1">
      <alignment horizontal="center" vertical="center"/>
    </xf>
    <xf numFmtId="0" fontId="5" fillId="11" borderId="12" xfId="0" applyFont="1" applyFill="1" applyBorder="1" applyAlignment="1">
      <alignment horizontal="center" vertical="center"/>
    </xf>
    <xf numFmtId="0" fontId="0" fillId="11" borderId="1" xfId="0" applyFill="1" applyBorder="1" applyAlignment="1">
      <alignment horizontal="center" vertical="center"/>
    </xf>
    <xf numFmtId="0" fontId="5" fillId="11" borderId="13" xfId="0" applyFont="1" applyFill="1" applyBorder="1" applyAlignment="1">
      <alignment horizontal="center" vertical="center"/>
    </xf>
    <xf numFmtId="0" fontId="0" fillId="11" borderId="13" xfId="0" applyFill="1" applyBorder="1" applyAlignment="1">
      <alignment horizontal="center" vertical="center"/>
    </xf>
    <xf numFmtId="0" fontId="13" fillId="0" borderId="11" xfId="0" applyFont="1" applyBorder="1" applyAlignment="1">
      <alignment horizontal="left" vertical="top" wrapText="1"/>
    </xf>
    <xf numFmtId="0" fontId="13" fillId="0" borderId="12" xfId="0" applyFont="1" applyBorder="1" applyAlignment="1">
      <alignment horizontal="left" vertical="top" wrapText="1"/>
    </xf>
    <xf numFmtId="0" fontId="13" fillId="0" borderId="13" xfId="0" applyFont="1" applyBorder="1" applyAlignment="1">
      <alignment horizontal="left" vertical="top" wrapText="1"/>
    </xf>
    <xf numFmtId="0" fontId="13" fillId="0" borderId="16" xfId="0" applyFont="1" applyBorder="1" applyAlignment="1">
      <alignment horizontal="left" vertical="top" wrapText="1"/>
    </xf>
    <xf numFmtId="0" fontId="13" fillId="0" borderId="17" xfId="0" applyFont="1"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13" fillId="0" borderId="0" xfId="0" applyFont="1" applyAlignment="1">
      <alignment horizontal="left" vertical="top" wrapText="1"/>
    </xf>
    <xf numFmtId="0" fontId="0" fillId="0" borderId="0" xfId="0" applyAlignment="1">
      <alignment horizontal="left" vertical="top" wrapText="1"/>
    </xf>
    <xf numFmtId="0" fontId="0" fillId="0" borderId="18" xfId="0" applyBorder="1" applyAlignment="1">
      <alignment horizontal="left" vertical="top" wrapText="1"/>
    </xf>
    <xf numFmtId="0" fontId="0" fillId="0" borderId="11" xfId="0" applyBorder="1" applyAlignment="1">
      <alignment horizontal="left" vertical="top" wrapText="1"/>
    </xf>
    <xf numFmtId="0" fontId="0" fillId="0" borderId="14" xfId="0" applyBorder="1" applyAlignment="1">
      <alignment horizontal="left" vertical="top" wrapText="1"/>
    </xf>
    <xf numFmtId="0" fontId="0" fillId="0" borderId="44" xfId="0" applyBorder="1" applyAlignment="1">
      <alignment horizontal="left" vertical="top" wrapText="1"/>
    </xf>
    <xf numFmtId="0" fontId="0" fillId="0" borderId="10" xfId="0" applyBorder="1" applyAlignment="1">
      <alignment horizontal="left" vertical="top" wrapText="1"/>
    </xf>
    <xf numFmtId="0" fontId="0" fillId="0" borderId="19" xfId="0" applyBorder="1" applyAlignment="1">
      <alignment horizontal="left" vertical="top" wrapText="1"/>
    </xf>
    <xf numFmtId="0" fontId="6" fillId="2" borderId="0" xfId="0" applyFont="1" applyFill="1" applyAlignment="1">
      <alignment horizontal="center" vertical="center" wrapText="1"/>
    </xf>
    <xf numFmtId="0" fontId="1" fillId="14" borderId="15" xfId="0" applyFont="1" applyFill="1" applyBorder="1" applyAlignment="1">
      <alignment horizontal="left" vertical="top" wrapText="1"/>
    </xf>
    <xf numFmtId="0" fontId="1" fillId="14" borderId="16" xfId="0" applyFont="1" applyFill="1" applyBorder="1" applyAlignment="1">
      <alignment horizontal="left" vertical="top" wrapText="1"/>
    </xf>
    <xf numFmtId="0" fontId="13" fillId="0" borderId="14" xfId="0" applyFont="1" applyBorder="1" applyAlignment="1">
      <alignment horizontal="left" vertical="top" wrapText="1"/>
    </xf>
    <xf numFmtId="0" fontId="13" fillId="0" borderId="10" xfId="0" applyFont="1" applyBorder="1" applyAlignment="1">
      <alignment horizontal="left" vertical="top" wrapText="1"/>
    </xf>
    <xf numFmtId="0" fontId="13" fillId="0" borderId="19" xfId="0" applyFont="1" applyBorder="1" applyAlignment="1">
      <alignment horizontal="left" vertical="top" wrapText="1"/>
    </xf>
    <xf numFmtId="0" fontId="30" fillId="2" borderId="0" xfId="0" applyFont="1" applyFill="1" applyAlignment="1">
      <alignment horizontal="center" vertical="center" wrapText="1"/>
    </xf>
    <xf numFmtId="0" fontId="6" fillId="13" borderId="42" xfId="0" applyFont="1" applyFill="1" applyBorder="1" applyAlignment="1">
      <alignment horizontal="center" vertical="center" wrapText="1"/>
    </xf>
    <xf numFmtId="0" fontId="6" fillId="13" borderId="41" xfId="0" applyFont="1" applyFill="1" applyBorder="1" applyAlignment="1">
      <alignment horizontal="center" vertical="center" wrapText="1"/>
    </xf>
    <xf numFmtId="0" fontId="31" fillId="13" borderId="2" xfId="0" applyFont="1" applyFill="1" applyBorder="1" applyAlignment="1">
      <alignment horizontal="left" vertical="center" wrapText="1"/>
    </xf>
    <xf numFmtId="0" fontId="29" fillId="13" borderId="40" xfId="0" applyFont="1" applyFill="1" applyBorder="1" applyAlignment="1">
      <alignment horizontal="left" vertical="center" wrapText="1"/>
    </xf>
    <xf numFmtId="0" fontId="29" fillId="13" borderId="23" xfId="0" applyFont="1" applyFill="1" applyBorder="1" applyAlignment="1">
      <alignment horizontal="left" vertical="center" wrapText="1"/>
    </xf>
    <xf numFmtId="0" fontId="29" fillId="13" borderId="2" xfId="0" applyFont="1" applyFill="1" applyBorder="1" applyAlignment="1">
      <alignment horizontal="left" vertical="center" wrapText="1"/>
    </xf>
    <xf numFmtId="0" fontId="1" fillId="0" borderId="10" xfId="0" applyFont="1" applyBorder="1" applyAlignment="1">
      <alignment horizontal="left"/>
    </xf>
  </cellXfs>
  <cellStyles count="1">
    <cellStyle name="Normal" xfId="0" builtinId="0"/>
  </cellStyles>
  <dxfs count="0"/>
  <tableStyles count="0" defaultTableStyle="TableStyleMedium2" defaultPivotStyle="PivotStyleLight16"/>
  <colors>
    <mruColors>
      <color rgb="FFFFEA8F"/>
      <color rgb="FFFDCAC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r>
              <a:rPr lang="fr-FR" sz="2000" b="1"/>
              <a:t>Votre score de maturité</a:t>
            </a:r>
            <a:r>
              <a:rPr lang="fr-FR" sz="2000" b="1" baseline="0"/>
              <a:t> globale (sur 100)</a:t>
            </a:r>
            <a:endParaRPr lang="fr-FR" sz="2000" b="1"/>
          </a:p>
        </c:rich>
      </c:tx>
      <c:layout>
        <c:manualLayout>
          <c:xMode val="edge"/>
          <c:yMode val="edge"/>
          <c:x val="0.2554228178345232"/>
          <c:y val="4.6778754742807953E-2"/>
        </c:manualLayout>
      </c:layout>
      <c:overlay val="0"/>
      <c:spPr>
        <a:noFill/>
        <a:ln>
          <a:noFill/>
        </a:ln>
        <a:effectLst/>
      </c:spPr>
      <c:txPr>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23750168674332853"/>
          <c:y val="0.23723457310575008"/>
          <c:w val="0.54106913504118503"/>
          <c:h val="0.76048350212639459"/>
        </c:manualLayout>
      </c:layout>
      <c:doughnutChart>
        <c:varyColors val="1"/>
        <c:ser>
          <c:idx val="0"/>
          <c:order val="0"/>
          <c:dPt>
            <c:idx val="0"/>
            <c:bubble3D val="0"/>
            <c:spPr>
              <a:solidFill>
                <a:schemeClr val="accent3"/>
              </a:solidFill>
              <a:ln w="19050">
                <a:solidFill>
                  <a:schemeClr val="lt1"/>
                </a:solidFill>
              </a:ln>
              <a:effectLst/>
            </c:spPr>
            <c:extLst>
              <c:ext xmlns:c16="http://schemas.microsoft.com/office/drawing/2014/chart" uri="{C3380CC4-5D6E-409C-BE32-E72D297353CC}">
                <c16:uniqueId val="{00000001-4F7C-419E-9F87-AD355F3785EA}"/>
              </c:ext>
            </c:extLst>
          </c:dPt>
          <c:dPt>
            <c:idx val="1"/>
            <c:bubble3D val="0"/>
            <c:spPr>
              <a:solidFill>
                <a:srgbClr val="92D050"/>
              </a:solidFill>
              <a:ln w="19050">
                <a:solidFill>
                  <a:schemeClr val="lt1"/>
                </a:solidFill>
              </a:ln>
              <a:effectLst/>
            </c:spPr>
            <c:extLst>
              <c:ext xmlns:c16="http://schemas.microsoft.com/office/drawing/2014/chart" uri="{C3380CC4-5D6E-409C-BE32-E72D297353CC}">
                <c16:uniqueId val="{00000003-4F7C-419E-9F87-AD355F3785EA}"/>
              </c:ext>
            </c:extLst>
          </c:dPt>
          <c:dPt>
            <c:idx val="2"/>
            <c:bubble3D val="0"/>
            <c:spPr>
              <a:noFill/>
              <a:ln w="19050">
                <a:solidFill>
                  <a:schemeClr val="lt1"/>
                </a:solidFill>
              </a:ln>
              <a:effectLst/>
            </c:spPr>
            <c:extLst>
              <c:ext xmlns:c16="http://schemas.microsoft.com/office/drawing/2014/chart" uri="{C3380CC4-5D6E-409C-BE32-E72D297353CC}">
                <c16:uniqueId val="{00000005-4F7C-419E-9F87-AD355F3785EA}"/>
              </c:ext>
            </c:extLst>
          </c:dPt>
          <c:dLbls>
            <c:dLbl>
              <c:idx val="0"/>
              <c:layout>
                <c:manualLayout>
                  <c:x val="-0.15397002862653825"/>
                  <c:y val="-9.7222222222222238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F7C-419E-9F87-AD355F3785EA}"/>
                </c:ext>
              </c:extLst>
            </c:dLbl>
            <c:dLbl>
              <c:idx val="1"/>
              <c:delete val="1"/>
              <c:extLst>
                <c:ext xmlns:c15="http://schemas.microsoft.com/office/drawing/2012/chart" uri="{CE6537A1-D6FC-4f65-9D91-7224C49458BB}"/>
                <c:ext xmlns:c16="http://schemas.microsoft.com/office/drawing/2014/chart" uri="{C3380CC4-5D6E-409C-BE32-E72D297353CC}">
                  <c16:uniqueId val="{00000003-4F7C-419E-9F87-AD355F3785EA}"/>
                </c:ext>
              </c:extLst>
            </c:dLbl>
            <c:dLbl>
              <c:idx val="2"/>
              <c:delete val="1"/>
              <c:extLst>
                <c:ext xmlns:c15="http://schemas.microsoft.com/office/drawing/2012/chart" uri="{CE6537A1-D6FC-4f65-9D91-7224C49458BB}"/>
                <c:ext xmlns:c16="http://schemas.microsoft.com/office/drawing/2014/chart" uri="{C3380CC4-5D6E-409C-BE32-E72D297353CC}">
                  <c16:uniqueId val="{00000005-4F7C-419E-9F87-AD355F3785EA}"/>
                </c:ext>
              </c:extLst>
            </c:dLbl>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'Backoffice - Ne pas modifier'!$F$64:$F$66</c:f>
              <c:numCache>
                <c:formatCode>General</c:formatCode>
                <c:ptCount val="3"/>
                <c:pt idx="0">
                  <c:v>26.469728733879681</c:v>
                </c:pt>
                <c:pt idx="1">
                  <c:v>73.530271266120323</c:v>
                </c:pt>
                <c:pt idx="2">
                  <c:v>100</c:v>
                </c:pt>
              </c:numCache>
            </c:numRef>
          </c:val>
          <c:extLst>
            <c:ext xmlns:c16="http://schemas.microsoft.com/office/drawing/2014/chart" uri="{C3380CC4-5D6E-409C-BE32-E72D297353CC}">
              <c16:uniqueId val="{00000006-4F7C-419E-9F87-AD355F3785EA}"/>
            </c:ext>
          </c:extLst>
        </c:ser>
        <c:dLbls>
          <c:showLegendKey val="0"/>
          <c:showVal val="1"/>
          <c:showCatName val="0"/>
          <c:showSerName val="0"/>
          <c:showPercent val="0"/>
          <c:showBubbleSize val="0"/>
          <c:showLeaderLines val="1"/>
        </c:dLbls>
        <c:firstSliceAng val="270"/>
        <c:holeSize val="75"/>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r>
              <a:rPr lang="en-US" sz="2000" b="1"/>
              <a:t>Votre score de maturité détaillé (sur 5)</a:t>
            </a:r>
          </a:p>
        </c:rich>
      </c:tx>
      <c:overlay val="0"/>
      <c:spPr>
        <a:noFill/>
        <a:ln>
          <a:noFill/>
        </a:ln>
        <a:effectLst/>
      </c:spPr>
      <c:txPr>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radarChart>
        <c:radarStyle val="marker"/>
        <c:varyColors val="0"/>
        <c:ser>
          <c:idx val="0"/>
          <c:order val="0"/>
          <c:tx>
            <c:strRef>
              <c:f>'Backoffice - Ne pas modifier'!$B$64</c:f>
              <c:strCache>
                <c:ptCount val="1"/>
                <c:pt idx="0">
                  <c:v>Scores obtenus</c:v>
                </c:pt>
              </c:strCache>
            </c:strRef>
          </c:tx>
          <c:spPr>
            <a:ln w="28575" cap="rnd">
              <a:solidFill>
                <a:schemeClr val="accent6"/>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'Backoffice - Ne pas modifier'!$A$65:$A$72</c:f>
              <c:strCache>
                <c:ptCount val="8"/>
                <c:pt idx="0">
                  <c:v>Energie</c:v>
                </c:pt>
                <c:pt idx="1">
                  <c:v>Alimentation</c:v>
                </c:pt>
                <c:pt idx="2">
                  <c:v>Déchets</c:v>
                </c:pt>
                <c:pt idx="3">
                  <c:v>Batiment</c:v>
                </c:pt>
                <c:pt idx="4">
                  <c:v>Eau</c:v>
                </c:pt>
                <c:pt idx="5">
                  <c:v>Mobilité</c:v>
                </c:pt>
                <c:pt idx="6">
                  <c:v>Politique achats responsables</c:v>
                </c:pt>
                <c:pt idx="7">
                  <c:v>Contact nature &amp; biodiversité</c:v>
                </c:pt>
              </c:strCache>
            </c:strRef>
          </c:cat>
          <c:val>
            <c:numRef>
              <c:f>'Backoffice - Ne pas modifier'!$B$65:$B$72</c:f>
              <c:numCache>
                <c:formatCode>0.00</c:formatCode>
                <c:ptCount val="8"/>
                <c:pt idx="0">
                  <c:v>2.2641509433962264</c:v>
                </c:pt>
                <c:pt idx="1">
                  <c:v>3.75</c:v>
                </c:pt>
                <c:pt idx="2">
                  <c:v>2</c:v>
                </c:pt>
                <c:pt idx="3">
                  <c:v>0.83333333333333326</c:v>
                </c:pt>
                <c:pt idx="4">
                  <c:v>1.5151515151515151</c:v>
                </c:pt>
                <c:pt idx="5">
                  <c:v>0</c:v>
                </c:pt>
                <c:pt idx="6">
                  <c:v>0</c:v>
                </c:pt>
                <c:pt idx="7">
                  <c:v>0</c:v>
                </c:pt>
              </c:numCache>
            </c:numRef>
          </c:val>
          <c:extLst>
            <c:ext xmlns:c16="http://schemas.microsoft.com/office/drawing/2014/chart" uri="{C3380CC4-5D6E-409C-BE32-E72D297353CC}">
              <c16:uniqueId val="{00000000-A65C-437E-AA74-CE4E3D0BC3A6}"/>
            </c:ext>
          </c:extLst>
        </c:ser>
        <c:dLbls>
          <c:showLegendKey val="0"/>
          <c:showVal val="1"/>
          <c:showCatName val="0"/>
          <c:showSerName val="0"/>
          <c:showPercent val="0"/>
          <c:showBubbleSize val="0"/>
        </c:dLbls>
        <c:axId val="2099294432"/>
        <c:axId val="2099309792"/>
      </c:radarChart>
      <c:catAx>
        <c:axId val="2099294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1" u="none" strike="noStrike" kern="1200" baseline="0">
                <a:solidFill>
                  <a:schemeClr val="tx1">
                    <a:lumMod val="65000"/>
                    <a:lumOff val="35000"/>
                  </a:schemeClr>
                </a:solidFill>
                <a:latin typeface="+mn-lt"/>
                <a:ea typeface="+mn-ea"/>
                <a:cs typeface="+mn-cs"/>
              </a:defRPr>
            </a:pPr>
            <a:endParaRPr lang="fr-FR"/>
          </a:p>
        </c:txPr>
        <c:crossAx val="2099309792"/>
        <c:crosses val="autoZero"/>
        <c:auto val="1"/>
        <c:lblAlgn val="ctr"/>
        <c:lblOffset val="100"/>
        <c:noMultiLvlLbl val="0"/>
      </c:catAx>
      <c:valAx>
        <c:axId val="2099309792"/>
        <c:scaling>
          <c:orientation val="minMax"/>
          <c:max val="5"/>
        </c:scaling>
        <c:delete val="1"/>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20992944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radarChart>
        <c:radarStyle val="marker"/>
        <c:varyColors val="0"/>
        <c:ser>
          <c:idx val="0"/>
          <c:order val="0"/>
          <c:tx>
            <c:strRef>
              <c:f>'3 - Restitution'!$F$12</c:f>
              <c:strCache>
                <c:ptCount val="1"/>
                <c:pt idx="0">
                  <c:v>Note de contribution (de -10 à +10)</c:v>
                </c:pt>
              </c:strCache>
            </c:strRef>
          </c:tx>
          <c:spPr>
            <a:ln w="28575" cap="rnd">
              <a:solidFill>
                <a:schemeClr val="accent1"/>
              </a:solidFill>
              <a:round/>
            </a:ln>
            <a:effectLst/>
          </c:spPr>
          <c:marker>
            <c:symbol val="none"/>
          </c:marker>
          <c:cat>
            <c:strRef>
              <c:f>'3 - Restitution'!$B$13:$B$20</c:f>
              <c:strCache>
                <c:ptCount val="8"/>
                <c:pt idx="0">
                  <c:v>Réduction de l'empreinte carbonne </c:v>
                </c:pt>
                <c:pt idx="1">
                  <c:v>Maitrise de la consommation énergétique</c:v>
                </c:pt>
                <c:pt idx="2">
                  <c:v>Développement d'offres vertes</c:v>
                </c:pt>
                <c:pt idx="3">
                  <c:v>Développement des collaborateurs et innovations RSE</c:v>
                </c:pt>
                <c:pt idx="4">
                  <c:v>Qualité de vie au travail</c:v>
                </c:pt>
                <c:pt idx="5">
                  <c:v>Achats responsables</c:v>
                </c:pt>
                <c:pt idx="6">
                  <c:v>Contrat de concession </c:v>
                </c:pt>
                <c:pt idx="7">
                  <c:v>Maintien de l'ancrage local</c:v>
                </c:pt>
              </c:strCache>
            </c:strRef>
          </c:cat>
          <c:val>
            <c:numRef>
              <c:f>'3 - Restitution'!$F$13:$F$20</c:f>
              <c:numCache>
                <c:formatCode>General</c:formatCode>
                <c:ptCount val="8"/>
                <c:pt idx="0">
                  <c:v>2</c:v>
                </c:pt>
                <c:pt idx="1">
                  <c:v>1</c:v>
                </c:pt>
                <c:pt idx="2">
                  <c:v>0</c:v>
                </c:pt>
                <c:pt idx="3">
                  <c:v>3</c:v>
                </c:pt>
                <c:pt idx="4">
                  <c:v>0</c:v>
                </c:pt>
                <c:pt idx="5">
                  <c:v>4</c:v>
                </c:pt>
                <c:pt idx="6">
                  <c:v>0</c:v>
                </c:pt>
                <c:pt idx="7">
                  <c:v>-1</c:v>
                </c:pt>
              </c:numCache>
            </c:numRef>
          </c:val>
          <c:extLst>
            <c:ext xmlns:c16="http://schemas.microsoft.com/office/drawing/2014/chart" uri="{C3380CC4-5D6E-409C-BE32-E72D297353CC}">
              <c16:uniqueId val="{00000000-D797-444F-9205-966B56950067}"/>
            </c:ext>
          </c:extLst>
        </c:ser>
        <c:dLbls>
          <c:showLegendKey val="0"/>
          <c:showVal val="0"/>
          <c:showCatName val="0"/>
          <c:showSerName val="0"/>
          <c:showPercent val="0"/>
          <c:showBubbleSize val="0"/>
        </c:dLbls>
        <c:axId val="1246829536"/>
        <c:axId val="1442512256"/>
      </c:radarChart>
      <c:catAx>
        <c:axId val="1246829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442512256"/>
        <c:crosses val="autoZero"/>
        <c:auto val="1"/>
        <c:lblAlgn val="ctr"/>
        <c:lblOffset val="100"/>
        <c:noMultiLvlLbl val="0"/>
      </c:catAx>
      <c:valAx>
        <c:axId val="1442512256"/>
        <c:scaling>
          <c:orientation val="minMax"/>
          <c:max val="10"/>
          <c:min val="-1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246829536"/>
        <c:crosses val="autoZero"/>
        <c:crossBetween val="between"/>
        <c:majorUnit val="10"/>
        <c:minorUnit val="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chart" Target="../charts/chart2.xml"/><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56727</xdr:colOff>
      <xdr:row>0</xdr:row>
      <xdr:rowOff>44239</xdr:rowOff>
    </xdr:from>
    <xdr:to>
      <xdr:col>0</xdr:col>
      <xdr:colOff>741639</xdr:colOff>
      <xdr:row>2</xdr:row>
      <xdr:rowOff>359834</xdr:rowOff>
    </xdr:to>
    <xdr:pic>
      <xdr:nvPicPr>
        <xdr:cNvPr id="2" name="Image 1" descr="Une image contenant texte, Police, affiche, capture d’écran&#10;&#10;Description générée automatiquement">
          <a:extLst>
            <a:ext uri="{FF2B5EF4-FFF2-40B4-BE49-F238E27FC236}">
              <a16:creationId xmlns:a16="http://schemas.microsoft.com/office/drawing/2014/main" id="{AD62EDDE-ABC7-4656-AA4E-7F028421E8F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6663"/>
        <a:stretch/>
      </xdr:blipFill>
      <xdr:spPr>
        <a:xfrm>
          <a:off x="56727" y="44239"/>
          <a:ext cx="700152" cy="675428"/>
        </a:xfrm>
        <a:prstGeom prst="rect">
          <a:avLst/>
        </a:prstGeom>
      </xdr:spPr>
    </xdr:pic>
    <xdr:clientData/>
  </xdr:twoCellAnchor>
  <xdr:twoCellAnchor editAs="oneCell">
    <xdr:from>
      <xdr:col>5</xdr:col>
      <xdr:colOff>604732</xdr:colOff>
      <xdr:row>4</xdr:row>
      <xdr:rowOff>185170</xdr:rowOff>
    </xdr:from>
    <xdr:to>
      <xdr:col>8</xdr:col>
      <xdr:colOff>79375</xdr:colOff>
      <xdr:row>9</xdr:row>
      <xdr:rowOff>1012743</xdr:rowOff>
    </xdr:to>
    <xdr:pic>
      <xdr:nvPicPr>
        <xdr:cNvPr id="4" name="Picture 3">
          <a:extLst>
            <a:ext uri="{FF2B5EF4-FFF2-40B4-BE49-F238E27FC236}">
              <a16:creationId xmlns:a16="http://schemas.microsoft.com/office/drawing/2014/main" id="{805CBAF4-D7D8-03CE-B19A-F4677D5E8ED2}"/>
            </a:ext>
          </a:extLst>
        </xdr:cNvPr>
        <xdr:cNvPicPr>
          <a:picLocks noChangeAspect="1"/>
        </xdr:cNvPicPr>
      </xdr:nvPicPr>
      <xdr:blipFill rotWithShape="1">
        <a:blip xmlns:r="http://schemas.openxmlformats.org/officeDocument/2006/relationships" r:embed="rId2" cstate="print">
          <a:extLst>
            <a:ext uri="{BEBA8EAE-BF5A-486C-A8C5-ECC9F3942E4B}">
              <a14:imgProps xmlns:a14="http://schemas.microsoft.com/office/drawing/2010/main">
                <a14:imgLayer r:embed="rId3">
                  <a14:imgEffect>
                    <a14:backgroundRemoval t="58384" b="96140" l="54015" r="86618">
                      <a14:foregroundMark x1="55596" y1="68637" x2="58029" y2="71411"/>
                      <a14:foregroundMark x1="54136" y1="69723" x2="54258" y2="69723"/>
                      <a14:foregroundMark x1="66910" y1="61158" x2="82360" y2="58504"/>
                      <a14:foregroundMark x1="82360" y1="58504" x2="80292" y2="63209"/>
                      <a14:foregroundMark x1="82238" y1="69602" x2="84550" y2="83595"/>
                      <a14:foregroundMark x1="84550" y1="83595" x2="83942" y2="83353"/>
                      <a14:foregroundMark x1="84428" y1="69119" x2="83577" y2="80579"/>
                      <a14:foregroundMark x1="71898" y1="68154" x2="71655" y2="69723"/>
                      <a14:foregroundMark x1="78954" y1="81906" x2="77859" y2="83233"/>
                      <a14:foregroundMark x1="70195" y1="75875" x2="77129" y2="76960"/>
                      <a14:foregroundMark x1="76521" y1="85887" x2="82603" y2="89747"/>
                      <a14:foregroundMark x1="65937" y1="93969" x2="79927" y2="93969"/>
                      <a14:foregroundMark x1="79927" y1="93969" x2="69708" y2="96140"/>
                      <a14:foregroundMark x1="83333" y1="68275" x2="82968" y2="75513"/>
                      <a14:foregroundMark x1="69586" y1="76357" x2="77859" y2="78649"/>
                      <a14:foregroundMark x1="85888" y1="71532" x2="86618" y2="74186"/>
                    </a14:backgroundRemoval>
                  </a14:imgEffect>
                </a14:imgLayer>
              </a14:imgProps>
            </a:ext>
            <a:ext uri="{28A0092B-C50C-407E-A947-70E740481C1C}">
              <a14:useLocalDpi xmlns:a14="http://schemas.microsoft.com/office/drawing/2010/main" val="0"/>
            </a:ext>
          </a:extLst>
        </a:blip>
        <a:srcRect l="52522" t="57507" r="11394" b="846"/>
        <a:stretch/>
      </xdr:blipFill>
      <xdr:spPr>
        <a:xfrm>
          <a:off x="16066982" y="1105920"/>
          <a:ext cx="1808268" cy="2109638"/>
        </a:xfrm>
        <a:prstGeom prst="rect">
          <a:avLst/>
        </a:prstGeom>
      </xdr:spPr>
    </xdr:pic>
    <xdr:clientData/>
  </xdr:twoCellAnchor>
  <xdr:twoCellAnchor editAs="oneCell">
    <xdr:from>
      <xdr:col>0</xdr:col>
      <xdr:colOff>469901</xdr:colOff>
      <xdr:row>4</xdr:row>
      <xdr:rowOff>7031</xdr:rowOff>
    </xdr:from>
    <xdr:to>
      <xdr:col>1</xdr:col>
      <xdr:colOff>1775204</xdr:colOff>
      <xdr:row>9</xdr:row>
      <xdr:rowOff>821056</xdr:rowOff>
    </xdr:to>
    <xdr:pic>
      <xdr:nvPicPr>
        <xdr:cNvPr id="6" name="Picture 5">
          <a:extLst>
            <a:ext uri="{FF2B5EF4-FFF2-40B4-BE49-F238E27FC236}">
              <a16:creationId xmlns:a16="http://schemas.microsoft.com/office/drawing/2014/main" id="{E16DD1AC-4C41-716B-B7CD-89D82BE75092}"/>
            </a:ext>
          </a:extLst>
        </xdr:cNvPr>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6500" r="48209" b="54330"/>
        <a:stretch/>
      </xdr:blipFill>
      <xdr:spPr>
        <a:xfrm>
          <a:off x="469901" y="927781"/>
          <a:ext cx="2075558" cy="20884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18</xdr:col>
      <xdr:colOff>45224</xdr:colOff>
      <xdr:row>3</xdr:row>
      <xdr:rowOff>13807</xdr:rowOff>
    </xdr:from>
    <xdr:to>
      <xdr:col>19</xdr:col>
      <xdr:colOff>589778</xdr:colOff>
      <xdr:row>5</xdr:row>
      <xdr:rowOff>269386</xdr:rowOff>
    </xdr:to>
    <xdr:pic>
      <xdr:nvPicPr>
        <xdr:cNvPr id="6" name="Picture 5">
          <a:extLst>
            <a:ext uri="{FF2B5EF4-FFF2-40B4-BE49-F238E27FC236}">
              <a16:creationId xmlns:a16="http://schemas.microsoft.com/office/drawing/2014/main" id="{5FE72677-C786-AFDD-9085-4BA6122300A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585" r="67514" b="48523"/>
        <a:stretch/>
      </xdr:blipFill>
      <xdr:spPr>
        <a:xfrm>
          <a:off x="11433811" y="1546090"/>
          <a:ext cx="1331402" cy="2036339"/>
        </a:xfrm>
        <a:prstGeom prst="rect">
          <a:avLst/>
        </a:prstGeom>
      </xdr:spPr>
    </xdr:pic>
    <xdr:clientData/>
  </xdr:twoCellAnchor>
  <xdr:twoCellAnchor>
    <xdr:from>
      <xdr:col>19</xdr:col>
      <xdr:colOff>324227</xdr:colOff>
      <xdr:row>2</xdr:row>
      <xdr:rowOff>865258</xdr:rowOff>
    </xdr:from>
    <xdr:to>
      <xdr:col>28</xdr:col>
      <xdr:colOff>650169</xdr:colOff>
      <xdr:row>4</xdr:row>
      <xdr:rowOff>181269</xdr:rowOff>
    </xdr:to>
    <xdr:sp macro="" textlink="">
      <xdr:nvSpPr>
        <xdr:cNvPr id="7" name="Speech Bubble: Rectangle with Corners Rounded 6">
          <a:extLst>
            <a:ext uri="{FF2B5EF4-FFF2-40B4-BE49-F238E27FC236}">
              <a16:creationId xmlns:a16="http://schemas.microsoft.com/office/drawing/2014/main" id="{F29ED1AF-DB28-4A40-3302-5CCD3859DEE5}"/>
            </a:ext>
          </a:extLst>
        </xdr:cNvPr>
        <xdr:cNvSpPr/>
      </xdr:nvSpPr>
      <xdr:spPr>
        <a:xfrm>
          <a:off x="12459443" y="1506364"/>
          <a:ext cx="7332313" cy="515794"/>
        </a:xfrm>
        <a:prstGeom prst="wedgeRoundRectCallout">
          <a:avLst>
            <a:gd name="adj1" fmla="val -52142"/>
            <a:gd name="adj2" fmla="val 36383"/>
            <a:gd name="adj3" fmla="val 16667"/>
          </a:avLst>
        </a:prstGeom>
        <a:solidFill>
          <a:schemeClr val="bg1"/>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1600">
              <a:solidFill>
                <a:schemeClr val="accent1"/>
              </a:solidFill>
              <a:latin typeface="Script MT Bold" panose="03040602040607080904" pitchFamily="66" charset="0"/>
            </a:rPr>
            <a:t>Quelques éléments pratiques à garder en tête en complétant ce questionnaire ! </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17</xdr:col>
      <xdr:colOff>96050</xdr:colOff>
      <xdr:row>5</xdr:row>
      <xdr:rowOff>46836</xdr:rowOff>
    </xdr:from>
    <xdr:to>
      <xdr:col>18</xdr:col>
      <xdr:colOff>636304</xdr:colOff>
      <xdr:row>10</xdr:row>
      <xdr:rowOff>266309</xdr:rowOff>
    </xdr:to>
    <xdr:pic>
      <xdr:nvPicPr>
        <xdr:cNvPr id="3" name="Picture 5">
          <a:extLst>
            <a:ext uri="{FF2B5EF4-FFF2-40B4-BE49-F238E27FC236}">
              <a16:creationId xmlns:a16="http://schemas.microsoft.com/office/drawing/2014/main" id="{C1DE6574-2011-40E5-AACE-DCF15095716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585" r="67514" b="48523"/>
        <a:stretch/>
      </xdr:blipFill>
      <xdr:spPr>
        <a:xfrm>
          <a:off x="12006302" y="2211172"/>
          <a:ext cx="1340674" cy="2042787"/>
        </a:xfrm>
        <a:prstGeom prst="rect">
          <a:avLst/>
        </a:prstGeom>
      </xdr:spPr>
    </xdr:pic>
    <xdr:clientData/>
  </xdr:twoCellAnchor>
  <xdr:twoCellAnchor>
    <xdr:from>
      <xdr:col>18</xdr:col>
      <xdr:colOff>370753</xdr:colOff>
      <xdr:row>5</xdr:row>
      <xdr:rowOff>12808</xdr:rowOff>
    </xdr:from>
    <xdr:to>
      <xdr:col>27</xdr:col>
      <xdr:colOff>657987</xdr:colOff>
      <xdr:row>6</xdr:row>
      <xdr:rowOff>151603</xdr:rowOff>
    </xdr:to>
    <xdr:sp macro="" textlink="">
      <xdr:nvSpPr>
        <xdr:cNvPr id="4" name="Speech Bubble: Rectangle with Corners Rounded 6">
          <a:extLst>
            <a:ext uri="{FF2B5EF4-FFF2-40B4-BE49-F238E27FC236}">
              <a16:creationId xmlns:a16="http://schemas.microsoft.com/office/drawing/2014/main" id="{4AB4CE7F-C909-4115-9910-E25BDAC0FE69}"/>
            </a:ext>
          </a:extLst>
        </xdr:cNvPr>
        <xdr:cNvSpPr/>
      </xdr:nvSpPr>
      <xdr:spPr>
        <a:xfrm>
          <a:off x="13081425" y="2177144"/>
          <a:ext cx="7491016" cy="510190"/>
        </a:xfrm>
        <a:prstGeom prst="wedgeRoundRectCallout">
          <a:avLst>
            <a:gd name="adj1" fmla="val -52142"/>
            <a:gd name="adj2" fmla="val 36383"/>
            <a:gd name="adj3" fmla="val 16667"/>
          </a:avLst>
        </a:prstGeom>
        <a:solidFill>
          <a:schemeClr val="bg1"/>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1600">
              <a:solidFill>
                <a:schemeClr val="accent1"/>
              </a:solidFill>
              <a:latin typeface="Script MT Bold" panose="03040602040607080904" pitchFamily="66" charset="0"/>
            </a:rPr>
            <a:t>Quelques éléments pratiques à garder en tête en complétant ce questionnaire !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5</xdr:row>
      <xdr:rowOff>145141</xdr:rowOff>
    </xdr:from>
    <xdr:to>
      <xdr:col>8</xdr:col>
      <xdr:colOff>0</xdr:colOff>
      <xdr:row>25</xdr:row>
      <xdr:rowOff>74828</xdr:rowOff>
    </xdr:to>
    <xdr:graphicFrame macro="">
      <xdr:nvGraphicFramePr>
        <xdr:cNvPr id="2" name="Graphique 1">
          <a:extLst>
            <a:ext uri="{FF2B5EF4-FFF2-40B4-BE49-F238E27FC236}">
              <a16:creationId xmlns:a16="http://schemas.microsoft.com/office/drawing/2014/main" id="{AA3C4BB9-9CD3-4D44-BA05-631385D391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12094</xdr:colOff>
      <xdr:row>32</xdr:row>
      <xdr:rowOff>67235</xdr:rowOff>
    </xdr:from>
    <xdr:to>
      <xdr:col>7</xdr:col>
      <xdr:colOff>762000</xdr:colOff>
      <xdr:row>62</xdr:row>
      <xdr:rowOff>95488</xdr:rowOff>
    </xdr:to>
    <xdr:graphicFrame macro="">
      <xdr:nvGraphicFramePr>
        <xdr:cNvPr id="5" name="Graphique 4">
          <a:extLst>
            <a:ext uri="{FF2B5EF4-FFF2-40B4-BE49-F238E27FC236}">
              <a16:creationId xmlns:a16="http://schemas.microsoft.com/office/drawing/2014/main" id="{85B9885A-04EA-4B97-8A0E-8629A2CD08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8</xdr:col>
      <xdr:colOff>1077147</xdr:colOff>
      <xdr:row>3</xdr:row>
      <xdr:rowOff>194552</xdr:rowOff>
    </xdr:from>
    <xdr:to>
      <xdr:col>8</xdr:col>
      <xdr:colOff>4809622</xdr:colOff>
      <xdr:row>5</xdr:row>
      <xdr:rowOff>1973710</xdr:rowOff>
    </xdr:to>
    <xdr:pic>
      <xdr:nvPicPr>
        <xdr:cNvPr id="4" name="Picture 3">
          <a:extLst>
            <a:ext uri="{FF2B5EF4-FFF2-40B4-BE49-F238E27FC236}">
              <a16:creationId xmlns:a16="http://schemas.microsoft.com/office/drawing/2014/main" id="{D6AF70B2-9A81-DD41-112A-E471CE152F72}"/>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231240" y="1647668"/>
          <a:ext cx="3731126" cy="371574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48984</xdr:colOff>
      <xdr:row>22</xdr:row>
      <xdr:rowOff>37911</xdr:rowOff>
    </xdr:from>
    <xdr:to>
      <xdr:col>5</xdr:col>
      <xdr:colOff>2265149</xdr:colOff>
      <xdr:row>43</xdr:row>
      <xdr:rowOff>75822</xdr:rowOff>
    </xdr:to>
    <xdr:graphicFrame macro="">
      <xdr:nvGraphicFramePr>
        <xdr:cNvPr id="2" name="Graphique 1">
          <a:extLst>
            <a:ext uri="{FF2B5EF4-FFF2-40B4-BE49-F238E27FC236}">
              <a16:creationId xmlns:a16="http://schemas.microsoft.com/office/drawing/2014/main" id="{0B3BBA73-7E6D-8E5B-A285-1966CB1D4E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Nadia BOUILLARD 755" id="{03682635-B832-44E5-A006-BEF72D241DF0}" userId="S::nadia.bouillard@cnaf.fr::b0d8ee1d-8c2b-488a-bb6f-eb9adf09a40d" providerId="AD"/>
  <person displayName="Alizée CHESNOY" id="{7030318E-0DED-47AD-B143-23F5D8565E81}" userId="S::CHESNOY@colombus-consulting.com::5fcbdb59-05a1-48ec-b640-baf241515a33" providerId="AD"/>
</personList>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C5" dT="2025-03-21T13:10:59.79" personId="{03682635-B832-44E5-A006-BEF72D241DF0}" id="{7624F50A-F3E8-4C0E-9C6D-6BA6DECA5A8F}" done="1">
    <text>Rajouter une option "partiellement" par ex. thermostat pour le chauffage mais pas pour l'eau chaude</text>
  </threadedComment>
  <threadedComment ref="C7" dT="2025-03-21T13:11:42.08" personId="{03682635-B832-44E5-A006-BEF72D241DF0}" id="{7C4A02F1-C278-40BD-AB22-7991CD9DB354}" done="1">
    <text>Graduation de la hausse pour évaluer les actions prioritaires à mettre en place</text>
  </threadedComment>
  <threadedComment ref="C7" dT="2025-03-25T16:14:01.38" personId="{7030318E-0DED-47AD-B143-23F5D8565E81}" id="{1C014B63-8865-4125-A83C-EEA3E8809291}" parentId="{7C4A02F1-C278-40BD-AB22-7991CD9DB354}">
    <text>Ne pas traiter je pense</text>
  </threadedComment>
  <threadedComment ref="B12" dT="2025-03-25T16:02:30.42" personId="{7030318E-0DED-47AD-B143-23F5D8565E81}" id="{D7FC67DC-9F6D-4E2D-9DB3-94FF5D5BB56E}" done="1">
    <text>Question à formuler en positif (impact sur la formule de calcul derrière)</text>
  </threadedComment>
  <threadedComment ref="C15" dT="2025-03-21T13:13:50.09" personId="{03682635-B832-44E5-A006-BEF72D241DF0}" id="{DC7C488D-1B77-4024-9611-CD626A6B84A5}" done="1">
    <text>Rajouter "en partie" par ex. extension récente ou rénovation d'une partie seulement du bâti</text>
  </threadedComment>
  <threadedComment ref="B19" dT="2025-03-21T13:21:00.86" personId="{03682635-B832-44E5-A006-BEF72D241DF0}" id="{16D30239-2540-4A6A-B64A-818353F921DE}" done="1">
    <text>A quelle...</text>
  </threadedComment>
  <threadedComment ref="B20" dT="2025-03-21T13:21:28.09" personId="{03682635-B832-44E5-A006-BEF72D241DF0}" id="{16279C86-80B3-416D-84BD-2972C21C268E}" done="1">
    <text>Proposition : ...des produits locaux (retirer agriculture car cela peut concerner du miel, œufs…)</text>
  </threadedComment>
  <threadedComment ref="B20" dT="2025-03-25T16:14:37.64" personId="{7030318E-0DED-47AD-B143-23F5D8565E81}" id="{34D9BDCA-3920-48B6-B2CA-D5C3601D400F}" parentId="{16279C86-80B3-416D-84BD-2972C21C268E}">
    <text>A checker mais bon, je pense que dans la tête des gens l’agriculture locale englobe les œufs et le miel</text>
  </threadedComment>
  <threadedComment ref="B32" dT="2025-03-21T13:23:48.16" personId="{03682635-B832-44E5-A006-BEF72D241DF0}" id="{F17D2E97-6789-4348-997A-6F3CD51D058D}" done="1">
    <text>La question du plastique pourrait être abordée car fait l'objet d'attention particulière (voire de restriction) notamment en Eaje</text>
  </threadedComment>
  <threadedComment ref="B32" dT="2025-03-25T16:15:20.52" personId="{7030318E-0DED-47AD-B143-23F5D8565E81}" id="{273FB889-8260-402F-AC0D-747ADBD313C4}" parentId="{F17D2E97-6789-4348-997A-6F3CD51D058D}">
    <text>Ici on peut faire une tournure de phrase, ie «dans la mesure du possible et en tenant en compte les obligations règlementaires, les contenants à usage unique …)</text>
  </threadedComment>
  <threadedComment ref="B43" dT="2025-03-21T13:25:11.91" personId="{03682635-B832-44E5-A006-BEF72D241DF0}" id="{6101DCBA-2004-4FF9-8901-15B4A1AADB6C}" done="1">
    <text>Obligatoire en Eaje</text>
  </threadedComment>
  <threadedComment ref="B43" dT="2025-03-25T16:06:55.90" personId="{7030318E-0DED-47AD-B143-23F5D8565E81}" id="{09851FF8-7E48-4D7A-9A6C-6C8492CB2266}" parentId="{6101DCBA-2004-4FF9-8901-15B4A1AADB6C}">
    <text xml:space="preserve">Ajouter une aide à répondre
</text>
  </threadedComment>
  <threadedComment ref="B43" dT="2025-03-25T16:15:58.11" personId="{7030318E-0DED-47AD-B143-23F5D8565E81}" id="{D1938849-52FD-4E6A-AABC-E1C1A33E3631}" parentId="{6101DCBA-2004-4FF9-8901-15B4A1AADB6C}">
    <text xml:space="preserve">On garde quand même par ailleurs car ce n’est pas parce que c’est obligatoire que c’est toujours fait ! 
</text>
  </threadedComment>
  <threadedComment ref="B44" dT="2025-03-25T16:05:55.44" personId="{7030318E-0DED-47AD-B143-23F5D8565E81}" id="{EBC2B231-CDC4-4617-A37E-33EA38A07F18}" done="1">
    <text xml:space="preserve">Préciser les différents types d’impact de chaque toiture
</text>
  </threadedComment>
  <threadedComment ref="C47" dT="2025-03-21T13:25:49.51" personId="{03682635-B832-44E5-A006-BEF72D241DF0}" id="{BA7503A7-C74C-43B0-8C3A-6D584A570EF3}" done="1">
    <text>Rajouter : ne sait pas</text>
  </threadedComment>
  <threadedComment ref="B58" dT="2025-03-25T16:06:27.51" personId="{7030318E-0DED-47AD-B143-23F5D8565E81}" id="{37A832B1-01DB-4A6C-8BD5-8FE1413E70DC}" done="1">
    <text xml:space="preserve">Inclure une aide à répondre
</text>
  </threadedComment>
  <threadedComment ref="B59" dT="2025-03-21T13:50:43.95" personId="{03682635-B832-44E5-A006-BEF72D241DF0}" id="{69D34819-2E07-4E48-80CA-7A181745E23C}" done="1">
    <text>Prévoir l'information au public au sens large pour valoriser les actions mises en place par la structure</text>
  </threadedComment>
  <threadedComment ref="B68" dT="2025-03-21T13:52:05.92" personId="{03682635-B832-44E5-A006-BEF72D241DF0}" id="{007CD826-6825-4660-B540-B09CFC1CD00F}" done="1">
    <text>Ou je mets à disposition des moyens de transports durables (vélo, voiture électrique…)</text>
  </threadedComment>
  <threadedComment ref="C71" dT="2025-03-21T13:53:15.20" personId="{03682635-B832-44E5-A006-BEF72D241DF0}" id="{77C2AA45-EB48-45CE-97DF-0F2B1F70E1D0}" done="1">
    <text>Rajouter : souvent ou dès que possible ou partiellement</text>
  </threadedComment>
  <threadedComment ref="B86" dT="2025-03-21T13:55:33.33" personId="{03682635-B832-44E5-A006-BEF72D241DF0}" id="{EF70C3DA-2880-434E-A602-F4B56BBE948E}" done="1">
    <text>Partenariat mis en place ? Labellisation (ex. écolo crèche) ?</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2273D-68DC-4446-91C2-C162FE33DA67}">
  <sheetPr codeName="Feuil1">
    <tabColor theme="5"/>
  </sheetPr>
  <dimension ref="B1:E33"/>
  <sheetViews>
    <sheetView showGridLines="0" zoomScale="74" zoomScaleNormal="100" workbookViewId="0">
      <selection activeCell="E7" sqref="E7"/>
    </sheetView>
  </sheetViews>
  <sheetFormatPr baseColWidth="10" defaultColWidth="11.265625" defaultRowHeight="14.25" x14ac:dyDescent="0.45"/>
  <cols>
    <col min="2" max="2" width="30.73046875" customWidth="1"/>
    <col min="3" max="3" width="89.46484375" bestFit="1" customWidth="1"/>
    <col min="5" max="5" width="82.73046875" customWidth="1"/>
  </cols>
  <sheetData>
    <row r="1" spans="2:5" x14ac:dyDescent="0.45">
      <c r="B1" s="22" t="s">
        <v>0</v>
      </c>
    </row>
    <row r="3" spans="2:5" ht="31.9" x14ac:dyDescent="1">
      <c r="B3" s="23" t="s">
        <v>1</v>
      </c>
    </row>
    <row r="5" spans="2:5" ht="14.65" thickBot="1" x14ac:dyDescent="0.5"/>
    <row r="6" spans="2:5" ht="14.65" thickBot="1" x14ac:dyDescent="0.5">
      <c r="C6" s="91" t="s">
        <v>2</v>
      </c>
      <c r="E6" s="91" t="s">
        <v>3</v>
      </c>
    </row>
    <row r="8" spans="2:5" ht="42.75" x14ac:dyDescent="0.45">
      <c r="C8" s="92" t="s">
        <v>4</v>
      </c>
      <c r="E8" s="98" t="s">
        <v>5</v>
      </c>
    </row>
    <row r="9" spans="2:5" x14ac:dyDescent="0.45">
      <c r="C9" s="93"/>
      <c r="E9" s="151" t="s">
        <v>6</v>
      </c>
    </row>
    <row r="10" spans="2:5" ht="93" customHeight="1" x14ac:dyDescent="0.45">
      <c r="C10" s="94" t="s">
        <v>7</v>
      </c>
      <c r="E10" s="151"/>
    </row>
    <row r="11" spans="2:5" x14ac:dyDescent="0.45">
      <c r="C11" s="93"/>
      <c r="E11" s="151"/>
    </row>
    <row r="12" spans="2:5" ht="35.549999999999997" customHeight="1" x14ac:dyDescent="0.45">
      <c r="C12" s="94" t="s">
        <v>8</v>
      </c>
      <c r="E12" s="151"/>
    </row>
    <row r="13" spans="2:5" ht="93" customHeight="1" x14ac:dyDescent="0.45">
      <c r="C13" s="95" t="s">
        <v>9</v>
      </c>
      <c r="E13" s="152"/>
    </row>
    <row r="14" spans="2:5" x14ac:dyDescent="0.45">
      <c r="C14" s="93"/>
      <c r="E14" s="97"/>
    </row>
    <row r="15" spans="2:5" ht="72.75" x14ac:dyDescent="0.45">
      <c r="C15" s="95" t="s">
        <v>10</v>
      </c>
      <c r="E15" s="101" t="s">
        <v>11</v>
      </c>
    </row>
    <row r="16" spans="2:5" ht="14.55" customHeight="1" x14ac:dyDescent="0.45">
      <c r="C16" s="95"/>
      <c r="E16" s="97"/>
    </row>
    <row r="17" spans="3:5" ht="100.15" customHeight="1" x14ac:dyDescent="0.45">
      <c r="C17" s="96" t="s">
        <v>12</v>
      </c>
      <c r="E17" s="97"/>
    </row>
    <row r="19" spans="3:5" ht="42.7" customHeight="1" x14ac:dyDescent="0.45"/>
    <row r="26" spans="3:5" ht="39" customHeight="1" x14ac:dyDescent="0.45"/>
    <row r="27" spans="3:5" ht="27.75" customHeight="1" x14ac:dyDescent="0.45"/>
    <row r="33" spans="2:2" x14ac:dyDescent="0.45">
      <c r="B33" s="19"/>
    </row>
  </sheetData>
  <mergeCells count="1">
    <mergeCell ref="E9:E13"/>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CB705D-F756-47FB-9F31-D987E0B7BFD5}">
  <sheetPr>
    <tabColor theme="6"/>
  </sheetPr>
  <dimension ref="A2:AC88"/>
  <sheetViews>
    <sheetView showGridLines="0" zoomScale="67" zoomScaleNormal="52" workbookViewId="0">
      <pane ySplit="1" topLeftCell="A2" activePane="bottomLeft" state="frozen"/>
      <selection pane="bottomLeft" activeCell="P8" sqref="P8"/>
    </sheetView>
  </sheetViews>
  <sheetFormatPr baseColWidth="10" defaultColWidth="11.265625" defaultRowHeight="14.25" x14ac:dyDescent="0.45"/>
  <cols>
    <col min="1" max="1" width="11.265625" style="29" customWidth="1"/>
    <col min="2" max="2" width="65.53125" style="29" customWidth="1"/>
    <col min="3" max="3" width="11.265625" style="42"/>
    <col min="4" max="4" width="29.73046875" style="29" hidden="1" customWidth="1"/>
    <col min="5" max="5" width="21.265625" style="42" hidden="1" customWidth="1"/>
    <col min="6" max="9" width="29.265625" style="42" hidden="1" customWidth="1"/>
    <col min="10" max="10" width="32.265625" style="42" hidden="1" customWidth="1"/>
    <col min="11" max="13" width="37" style="42" hidden="1" customWidth="1"/>
    <col min="14" max="14" width="0" style="29" hidden="1" customWidth="1"/>
    <col min="15" max="16" width="11.265625" style="29"/>
    <col min="17" max="17" width="7.19921875" style="29" customWidth="1"/>
    <col min="18" max="18" width="47.46484375" style="29" customWidth="1"/>
    <col min="19" max="16384" width="11.265625" style="29"/>
  </cols>
  <sheetData>
    <row r="2" spans="1:29" ht="36.4" customHeight="1" x14ac:dyDescent="0.45">
      <c r="A2" s="170" t="s">
        <v>13</v>
      </c>
      <c r="B2" s="170"/>
      <c r="C2" s="106"/>
      <c r="D2" s="106"/>
      <c r="E2" s="106"/>
      <c r="F2" s="37"/>
      <c r="G2" s="37"/>
      <c r="H2" s="37"/>
      <c r="I2" s="37"/>
      <c r="J2" s="37"/>
      <c r="K2" s="37"/>
      <c r="L2" s="37"/>
      <c r="M2" s="37"/>
      <c r="Q2" s="41"/>
      <c r="R2" s="41"/>
    </row>
    <row r="3" spans="1:29" ht="70.150000000000006" customHeight="1" thickBot="1" x14ac:dyDescent="0.5">
      <c r="A3" s="30"/>
      <c r="B3" s="62" t="s">
        <v>14</v>
      </c>
      <c r="Q3" s="99"/>
      <c r="R3" s="100"/>
    </row>
    <row r="4" spans="1:29" ht="24" customHeight="1" x14ac:dyDescent="0.45">
      <c r="A4" s="113" t="s">
        <v>15</v>
      </c>
      <c r="B4" s="114"/>
      <c r="C4" s="115"/>
      <c r="D4" s="110" t="s">
        <v>16</v>
      </c>
      <c r="E4" s="45" t="s">
        <v>17</v>
      </c>
      <c r="F4" s="53" t="s">
        <v>18</v>
      </c>
      <c r="G4" s="54" t="s">
        <v>19</v>
      </c>
      <c r="H4" s="45" t="s">
        <v>20</v>
      </c>
      <c r="I4" s="45" t="s">
        <v>21</v>
      </c>
      <c r="J4" s="45" t="s">
        <v>22</v>
      </c>
      <c r="K4" s="45" t="s">
        <v>23</v>
      </c>
      <c r="L4" s="45" t="s">
        <v>24</v>
      </c>
      <c r="M4" s="43"/>
      <c r="Q4" s="157" t="s">
        <v>25</v>
      </c>
      <c r="R4" s="102" t="s">
        <v>26</v>
      </c>
      <c r="U4" s="127"/>
      <c r="V4" s="41"/>
      <c r="W4" s="41"/>
      <c r="X4" s="41"/>
      <c r="Y4" s="41"/>
      <c r="Z4" s="41"/>
      <c r="AA4" s="41"/>
      <c r="AB4" s="41"/>
      <c r="AC4" s="41"/>
    </row>
    <row r="5" spans="1:29" ht="116.55" customHeight="1" x14ac:dyDescent="0.45">
      <c r="A5" s="116">
        <v>1</v>
      </c>
      <c r="B5" s="32" t="s">
        <v>27</v>
      </c>
      <c r="C5" s="117"/>
      <c r="D5" s="111">
        <v>3</v>
      </c>
      <c r="E5" s="46">
        <v>1</v>
      </c>
      <c r="F5" s="52">
        <v>0.1</v>
      </c>
      <c r="G5" s="46" t="str">
        <f>IF(C5="Oui","1","0")</f>
        <v>0</v>
      </c>
      <c r="H5" s="46">
        <f t="shared" ref="H5:I20" si="0">G5*D5</f>
        <v>0</v>
      </c>
      <c r="I5" s="52">
        <f t="shared" si="0"/>
        <v>0</v>
      </c>
      <c r="J5" s="168">
        <v>75</v>
      </c>
      <c r="K5" s="168">
        <f>SUM(I5:I17)</f>
        <v>39</v>
      </c>
      <c r="L5" s="168">
        <f>K5/J5*5</f>
        <v>2.6</v>
      </c>
      <c r="M5" s="55">
        <f ca="1">OFFSET(L5,0,0)</f>
        <v>2.6</v>
      </c>
      <c r="N5" s="34" t="s">
        <v>28</v>
      </c>
      <c r="O5" s="34"/>
      <c r="P5" s="34"/>
      <c r="Q5" s="158"/>
      <c r="R5" s="155" t="s">
        <v>29</v>
      </c>
    </row>
    <row r="6" spans="1:29" ht="28.9" customHeight="1" x14ac:dyDescent="0.45">
      <c r="A6" s="116">
        <v>2</v>
      </c>
      <c r="B6" s="32" t="s">
        <v>30</v>
      </c>
      <c r="C6" s="117"/>
      <c r="D6" s="111">
        <v>3</v>
      </c>
      <c r="E6" s="46">
        <v>1</v>
      </c>
      <c r="F6" s="52">
        <v>0.1</v>
      </c>
      <c r="G6" s="46" t="str">
        <f>IF(C6="Oui","1","0")</f>
        <v>0</v>
      </c>
      <c r="H6" s="46">
        <f t="shared" si="0"/>
        <v>0</v>
      </c>
      <c r="I6" s="52">
        <f t="shared" si="0"/>
        <v>0</v>
      </c>
      <c r="J6" s="168"/>
      <c r="K6" s="168"/>
      <c r="L6" s="168"/>
      <c r="N6" s="40" t="s">
        <v>31</v>
      </c>
      <c r="O6" s="40"/>
      <c r="P6" s="40"/>
      <c r="Q6" s="158"/>
      <c r="R6" s="155"/>
    </row>
    <row r="7" spans="1:29" ht="31.9" thickBot="1" x14ac:dyDescent="0.5">
      <c r="A7" s="116">
        <v>3</v>
      </c>
      <c r="B7" s="32" t="s">
        <v>32</v>
      </c>
      <c r="C7" s="117"/>
      <c r="D7" s="112">
        <v>3</v>
      </c>
      <c r="E7" s="46">
        <v>1</v>
      </c>
      <c r="F7" s="52" t="s">
        <v>33</v>
      </c>
      <c r="G7" s="46" t="str">
        <f>IF(C7="En hausse","0",IF(C7="Stable","1",IF(C7="En baisse de moins de 5%","2",IF(C7="En baisse de moins de 10%","3",IF(C7="En baisse de moins de 15%","4","5")))))</f>
        <v>5</v>
      </c>
      <c r="H7" s="46">
        <f t="shared" si="0"/>
        <v>15</v>
      </c>
      <c r="I7" s="52">
        <f t="shared" si="0"/>
        <v>15</v>
      </c>
      <c r="J7" s="168"/>
      <c r="K7" s="168"/>
      <c r="L7" s="168"/>
      <c r="Q7" s="159"/>
      <c r="R7" s="156"/>
    </row>
    <row r="8" spans="1:29" ht="31.9" thickBot="1" x14ac:dyDescent="0.5">
      <c r="A8" s="116">
        <v>4</v>
      </c>
      <c r="B8" s="32" t="s">
        <v>34</v>
      </c>
      <c r="C8" s="117"/>
      <c r="D8" s="111">
        <v>3</v>
      </c>
      <c r="E8" s="46">
        <v>1</v>
      </c>
      <c r="F8" s="52">
        <v>0.1</v>
      </c>
      <c r="G8" s="46" t="str">
        <f>IF(C8="Oui","1","0")</f>
        <v>0</v>
      </c>
      <c r="H8" s="46">
        <f t="shared" si="0"/>
        <v>0</v>
      </c>
      <c r="I8" s="52">
        <f t="shared" si="0"/>
        <v>0</v>
      </c>
      <c r="J8" s="168"/>
      <c r="K8" s="168"/>
      <c r="L8" s="168"/>
      <c r="Q8" s="41"/>
    </row>
    <row r="9" spans="1:29" ht="100.15" thickBot="1" x14ac:dyDescent="0.5">
      <c r="A9" s="116">
        <v>5</v>
      </c>
      <c r="B9" s="38" t="s">
        <v>35</v>
      </c>
      <c r="C9" s="117"/>
      <c r="D9" s="111">
        <v>3</v>
      </c>
      <c r="E9" s="46">
        <v>1</v>
      </c>
      <c r="F9" s="52" t="s">
        <v>36</v>
      </c>
      <c r="G9" s="52" t="str">
        <f>IF(C9="Moins de 10%","1",IF(C9="Entre 10% et 20%","2",IF(C9="Entre 20% et 50%","3","4")))</f>
        <v>4</v>
      </c>
      <c r="H9" s="46">
        <f t="shared" si="0"/>
        <v>12</v>
      </c>
      <c r="I9" s="52">
        <f t="shared" si="0"/>
        <v>12</v>
      </c>
      <c r="J9" s="168"/>
      <c r="K9" s="168"/>
      <c r="L9" s="168"/>
      <c r="Q9" s="70" t="s">
        <v>37</v>
      </c>
      <c r="R9" s="107" t="s">
        <v>38</v>
      </c>
    </row>
    <row r="10" spans="1:29" ht="16.149999999999999" thickBot="1" x14ac:dyDescent="0.5">
      <c r="A10" s="116">
        <v>6</v>
      </c>
      <c r="B10" s="38" t="s">
        <v>39</v>
      </c>
      <c r="C10" s="117"/>
      <c r="D10" s="111">
        <v>3</v>
      </c>
      <c r="E10" s="46">
        <v>1</v>
      </c>
      <c r="F10" s="52">
        <v>0.1</v>
      </c>
      <c r="G10" s="46" t="str">
        <f>IF(C10="Oui","1","0")</f>
        <v>0</v>
      </c>
      <c r="H10" s="46">
        <f t="shared" si="0"/>
        <v>0</v>
      </c>
      <c r="I10" s="52">
        <f t="shared" si="0"/>
        <v>0</v>
      </c>
      <c r="J10" s="168"/>
      <c r="K10" s="168"/>
      <c r="L10" s="168"/>
    </row>
    <row r="11" spans="1:29" ht="28.5" x14ac:dyDescent="0.45">
      <c r="A11" s="116">
        <v>7</v>
      </c>
      <c r="B11" s="38" t="s">
        <v>40</v>
      </c>
      <c r="C11" s="117"/>
      <c r="D11" s="111">
        <v>3</v>
      </c>
      <c r="E11" s="46">
        <v>1</v>
      </c>
      <c r="F11" s="52">
        <v>0.1</v>
      </c>
      <c r="G11" s="46" t="str">
        <f>IF(C11="Oui","1","0")</f>
        <v>0</v>
      </c>
      <c r="H11" s="46">
        <f t="shared" si="0"/>
        <v>0</v>
      </c>
      <c r="I11" s="52">
        <f t="shared" si="0"/>
        <v>0</v>
      </c>
      <c r="J11" s="168"/>
      <c r="K11" s="168"/>
      <c r="L11" s="168"/>
      <c r="Q11" s="160" t="s">
        <v>41</v>
      </c>
      <c r="R11" s="108" t="s">
        <v>42</v>
      </c>
    </row>
    <row r="12" spans="1:29" ht="157.15" thickBot="1" x14ac:dyDescent="0.5">
      <c r="A12" s="116">
        <v>8</v>
      </c>
      <c r="B12" s="38" t="s">
        <v>43</v>
      </c>
      <c r="C12" s="117"/>
      <c r="D12" s="112">
        <v>3</v>
      </c>
      <c r="E12" s="46">
        <v>1</v>
      </c>
      <c r="F12" s="52">
        <v>0.1</v>
      </c>
      <c r="G12" s="46" t="str">
        <f>IF(C12="Oui","1","0")</f>
        <v>0</v>
      </c>
      <c r="H12" s="46">
        <f t="shared" si="0"/>
        <v>0</v>
      </c>
      <c r="I12" s="52">
        <f t="shared" si="0"/>
        <v>0</v>
      </c>
      <c r="J12" s="168"/>
      <c r="K12" s="168"/>
      <c r="L12" s="168"/>
      <c r="Q12" s="161"/>
      <c r="R12" s="109" t="s">
        <v>44</v>
      </c>
    </row>
    <row r="13" spans="1:29" ht="31.5" x14ac:dyDescent="0.45">
      <c r="A13" s="116">
        <v>9</v>
      </c>
      <c r="B13" s="32" t="s">
        <v>45</v>
      </c>
      <c r="C13" s="117"/>
      <c r="D13" s="111">
        <v>3</v>
      </c>
      <c r="E13" s="46">
        <v>1</v>
      </c>
      <c r="F13" s="52" t="s">
        <v>46</v>
      </c>
      <c r="G13" s="52" t="str">
        <f>IF(C13="Oui",2,IF(C13="Partiellement","1","0"))</f>
        <v>0</v>
      </c>
      <c r="H13" s="46">
        <f t="shared" si="0"/>
        <v>0</v>
      </c>
      <c r="I13" s="52">
        <f t="shared" si="0"/>
        <v>0</v>
      </c>
      <c r="J13" s="168"/>
      <c r="K13" s="168"/>
      <c r="L13" s="168"/>
    </row>
    <row r="14" spans="1:29" ht="31.5" x14ac:dyDescent="0.45">
      <c r="A14" s="116">
        <v>10</v>
      </c>
      <c r="B14" s="32" t="s">
        <v>47</v>
      </c>
      <c r="C14" s="117"/>
      <c r="D14" s="111">
        <v>3</v>
      </c>
      <c r="E14" s="46">
        <v>1</v>
      </c>
      <c r="F14" s="52" t="s">
        <v>46</v>
      </c>
      <c r="G14" s="52" t="str">
        <f>IF(C14="Oui",2,IF(C14="Partiellement","1","0"))</f>
        <v>0</v>
      </c>
      <c r="H14" s="46">
        <f t="shared" si="0"/>
        <v>0</v>
      </c>
      <c r="I14" s="52">
        <f t="shared" si="0"/>
        <v>0</v>
      </c>
      <c r="J14" s="168"/>
      <c r="K14" s="168"/>
      <c r="L14" s="168"/>
    </row>
    <row r="15" spans="1:29" ht="31.5" x14ac:dyDescent="0.45">
      <c r="A15" s="116">
        <v>11</v>
      </c>
      <c r="B15" s="32" t="s">
        <v>48</v>
      </c>
      <c r="C15" s="117"/>
      <c r="D15" s="111">
        <v>3</v>
      </c>
      <c r="E15" s="46">
        <v>1</v>
      </c>
      <c r="F15" s="52">
        <v>0.1</v>
      </c>
      <c r="G15" s="46" t="str">
        <f>IF(C15="Oui","1","0")</f>
        <v>0</v>
      </c>
      <c r="H15" s="46">
        <f t="shared" si="0"/>
        <v>0</v>
      </c>
      <c r="I15" s="52">
        <f t="shared" si="0"/>
        <v>0</v>
      </c>
      <c r="J15" s="168"/>
      <c r="K15" s="168"/>
      <c r="L15" s="168"/>
    </row>
    <row r="16" spans="1:29" ht="31.5" x14ac:dyDescent="0.45">
      <c r="A16" s="116">
        <v>12</v>
      </c>
      <c r="B16" s="38" t="s">
        <v>49</v>
      </c>
      <c r="C16" s="117"/>
      <c r="D16" s="112">
        <v>3</v>
      </c>
      <c r="E16" s="46">
        <v>1</v>
      </c>
      <c r="F16" s="52" t="s">
        <v>36</v>
      </c>
      <c r="G16" s="52" t="str">
        <f>IF(C16="Moins de 10%","1",IF(C16="Entre 10% et 20%","2",IF(C16="Entre 20% et 50%","3","4")))</f>
        <v>4</v>
      </c>
      <c r="H16" s="46">
        <f t="shared" si="0"/>
        <v>12</v>
      </c>
      <c r="I16" s="52">
        <f t="shared" si="0"/>
        <v>12</v>
      </c>
      <c r="J16" s="168"/>
      <c r="K16" s="168"/>
      <c r="L16" s="168"/>
    </row>
    <row r="17" spans="1:18" ht="47.65" thickBot="1" x14ac:dyDescent="0.5">
      <c r="A17" s="116">
        <v>13</v>
      </c>
      <c r="B17" s="32" t="s">
        <v>50</v>
      </c>
      <c r="C17" s="117"/>
      <c r="D17" s="112">
        <v>3</v>
      </c>
      <c r="E17" s="46">
        <v>0.5</v>
      </c>
      <c r="F17" s="52">
        <v>0.1</v>
      </c>
      <c r="G17" s="46" t="str">
        <f>IF(C17="Oui","1","0")</f>
        <v>0</v>
      </c>
      <c r="H17" s="46">
        <f t="shared" si="0"/>
        <v>0</v>
      </c>
      <c r="I17" s="52">
        <f t="shared" si="0"/>
        <v>0</v>
      </c>
      <c r="J17" s="168"/>
      <c r="K17" s="168"/>
      <c r="L17" s="168"/>
    </row>
    <row r="18" spans="1:18" x14ac:dyDescent="0.45">
      <c r="A18" s="118" t="s">
        <v>51</v>
      </c>
      <c r="B18" s="105"/>
      <c r="C18" s="119"/>
      <c r="Q18" s="165" t="s">
        <v>52</v>
      </c>
      <c r="R18" s="162" t="s">
        <v>53</v>
      </c>
    </row>
    <row r="19" spans="1:18" ht="31.5" x14ac:dyDescent="0.45">
      <c r="A19" s="120">
        <v>1</v>
      </c>
      <c r="B19" s="39" t="s">
        <v>54</v>
      </c>
      <c r="C19" s="117"/>
      <c r="D19" s="111">
        <v>2</v>
      </c>
      <c r="E19" s="46">
        <v>1</v>
      </c>
      <c r="F19" s="52" t="s">
        <v>55</v>
      </c>
      <c r="G19" s="46" t="str">
        <f>IF(C19="Entre 0% et 20%","1",IF(C19="Entre 20% et 50%","2","3"))</f>
        <v>3</v>
      </c>
      <c r="H19" s="46">
        <f t="shared" si="0"/>
        <v>6</v>
      </c>
      <c r="I19" s="52">
        <f t="shared" si="0"/>
        <v>6</v>
      </c>
      <c r="J19" s="168">
        <v>22</v>
      </c>
      <c r="K19" s="168">
        <f>SUM(I19:I23)</f>
        <v>18</v>
      </c>
      <c r="L19" s="169">
        <f>K19/J19*5</f>
        <v>4.0909090909090908</v>
      </c>
      <c r="M19" s="55">
        <f ca="1">OFFSET(L19,0,0)</f>
        <v>4.0909090909090908</v>
      </c>
      <c r="Q19" s="166"/>
      <c r="R19" s="163"/>
    </row>
    <row r="20" spans="1:18" ht="31.5" x14ac:dyDescent="0.45">
      <c r="A20" s="120">
        <v>2</v>
      </c>
      <c r="B20" s="39" t="s">
        <v>56</v>
      </c>
      <c r="C20" s="117"/>
      <c r="D20" s="111">
        <v>2</v>
      </c>
      <c r="E20" s="46">
        <v>1</v>
      </c>
      <c r="F20" s="52" t="s">
        <v>55</v>
      </c>
      <c r="G20" s="46" t="str">
        <f>IF(C20="Entre 0% et 20%","1",IF(C20="Entre 20% et 50%","2","3"))</f>
        <v>3</v>
      </c>
      <c r="H20" s="46">
        <f t="shared" si="0"/>
        <v>6</v>
      </c>
      <c r="I20" s="52">
        <f t="shared" si="0"/>
        <v>6</v>
      </c>
      <c r="J20" s="168"/>
      <c r="K20" s="168"/>
      <c r="L20" s="169"/>
      <c r="M20" s="55"/>
      <c r="Q20" s="166"/>
      <c r="R20" s="163"/>
    </row>
    <row r="21" spans="1:18" ht="31.5" x14ac:dyDescent="0.45">
      <c r="A21" s="120">
        <v>3</v>
      </c>
      <c r="B21" s="36" t="s">
        <v>57</v>
      </c>
      <c r="C21" s="117"/>
      <c r="D21" s="111">
        <v>2</v>
      </c>
      <c r="E21" s="46">
        <v>1</v>
      </c>
      <c r="F21" s="52">
        <v>0.1</v>
      </c>
      <c r="G21" s="46" t="str">
        <f>IF(C21="Oui","1","0")</f>
        <v>0</v>
      </c>
      <c r="H21" s="46">
        <f t="shared" ref="H21:I36" si="1">G21*D21</f>
        <v>0</v>
      </c>
      <c r="I21" s="52">
        <f t="shared" si="1"/>
        <v>0</v>
      </c>
      <c r="J21" s="168"/>
      <c r="K21" s="168"/>
      <c r="L21" s="169"/>
      <c r="M21" s="55"/>
      <c r="Q21" s="166"/>
      <c r="R21" s="163"/>
    </row>
    <row r="22" spans="1:18" ht="31.5" x14ac:dyDescent="0.45">
      <c r="A22" s="120">
        <v>4</v>
      </c>
      <c r="B22" s="39" t="s">
        <v>58</v>
      </c>
      <c r="C22" s="117"/>
      <c r="D22" s="111">
        <v>2</v>
      </c>
      <c r="E22" s="46">
        <v>1</v>
      </c>
      <c r="F22" s="52" t="s">
        <v>55</v>
      </c>
      <c r="G22" s="46" t="str">
        <f>IF(C22="Rarement","1",IF(C22="Une fois par semaine","2","3"))</f>
        <v>3</v>
      </c>
      <c r="H22" s="46">
        <f t="shared" si="1"/>
        <v>6</v>
      </c>
      <c r="I22" s="52">
        <f t="shared" si="1"/>
        <v>6</v>
      </c>
      <c r="J22" s="168"/>
      <c r="K22" s="168"/>
      <c r="L22" s="169"/>
      <c r="M22" s="55"/>
      <c r="Q22" s="166"/>
      <c r="R22" s="163"/>
    </row>
    <row r="23" spans="1:18" ht="31.9" thickBot="1" x14ac:dyDescent="0.5">
      <c r="A23" s="120">
        <v>5</v>
      </c>
      <c r="B23" s="39" t="s">
        <v>59</v>
      </c>
      <c r="C23" s="117"/>
      <c r="D23" s="111">
        <v>2</v>
      </c>
      <c r="E23" s="46">
        <v>2</v>
      </c>
      <c r="F23" s="52">
        <v>0.1</v>
      </c>
      <c r="G23" s="46" t="str">
        <f>IF(C23="Oui","1","0")</f>
        <v>0</v>
      </c>
      <c r="H23" s="46">
        <f t="shared" si="1"/>
        <v>0</v>
      </c>
      <c r="I23" s="52">
        <f t="shared" si="1"/>
        <v>0</v>
      </c>
      <c r="J23" s="168"/>
      <c r="K23" s="168"/>
      <c r="L23" s="169"/>
      <c r="M23" s="55"/>
      <c r="N23" s="29" t="s">
        <v>60</v>
      </c>
      <c r="Q23" s="167"/>
      <c r="R23" s="164"/>
    </row>
    <row r="24" spans="1:18" ht="15.7" customHeight="1" x14ac:dyDescent="0.45">
      <c r="A24" s="118" t="s">
        <v>61</v>
      </c>
      <c r="B24" s="104"/>
      <c r="C24" s="121"/>
      <c r="D24" s="42"/>
    </row>
    <row r="25" spans="1:18" ht="31.5" x14ac:dyDescent="0.45">
      <c r="A25" s="122">
        <v>1</v>
      </c>
      <c r="B25" s="36" t="s">
        <v>62</v>
      </c>
      <c r="C25" s="117"/>
      <c r="D25" s="111">
        <v>2</v>
      </c>
      <c r="E25" s="46">
        <v>1</v>
      </c>
      <c r="F25" s="52">
        <v>0.1</v>
      </c>
      <c r="G25" s="46" t="str">
        <f>IF(C25="Oui","1","0")</f>
        <v>0</v>
      </c>
      <c r="H25" s="46">
        <f t="shared" si="1"/>
        <v>0</v>
      </c>
      <c r="I25" s="52">
        <f t="shared" si="1"/>
        <v>0</v>
      </c>
      <c r="J25" s="168">
        <v>26</v>
      </c>
      <c r="K25" s="168">
        <f>SUM(I25:I33)</f>
        <v>10</v>
      </c>
      <c r="L25" s="169">
        <f>K25/J25*5</f>
        <v>1.9230769230769231</v>
      </c>
      <c r="M25" s="55">
        <f ca="1">OFFSET(L25,0,0)</f>
        <v>1.9230769230769231</v>
      </c>
    </row>
    <row r="26" spans="1:18" ht="31.5" x14ac:dyDescent="0.45">
      <c r="A26" s="122">
        <v>2</v>
      </c>
      <c r="B26" s="36" t="s">
        <v>63</v>
      </c>
      <c r="C26" s="117"/>
      <c r="D26" s="112">
        <v>2</v>
      </c>
      <c r="E26" s="46">
        <v>1</v>
      </c>
      <c r="F26" s="52" t="s">
        <v>33</v>
      </c>
      <c r="G26" s="46" t="str">
        <f>IF(C26="En hausse","0",IF(C26="Stable","1",IF(C26="En baisse de moins de 5%","2",IF(C26="En baisse de moins de 10%","3",IF(C26="En baisse de moins de 15%","4","5")))))</f>
        <v>5</v>
      </c>
      <c r="H26" s="46">
        <f t="shared" si="1"/>
        <v>10</v>
      </c>
      <c r="I26" s="52">
        <f t="shared" si="1"/>
        <v>10</v>
      </c>
      <c r="J26" s="168"/>
      <c r="K26" s="168"/>
      <c r="L26" s="169"/>
      <c r="M26" s="55"/>
    </row>
    <row r="27" spans="1:18" ht="31.5" x14ac:dyDescent="0.45">
      <c r="A27" s="122">
        <v>3</v>
      </c>
      <c r="B27" s="36" t="s">
        <v>64</v>
      </c>
      <c r="C27" s="117"/>
      <c r="D27" s="111">
        <v>2</v>
      </c>
      <c r="E27" s="46">
        <v>1</v>
      </c>
      <c r="F27" s="52">
        <v>0.1</v>
      </c>
      <c r="G27" s="46" t="str">
        <f t="shared" ref="G27:G33" si="2">IF(C27="Oui","1","0")</f>
        <v>0</v>
      </c>
      <c r="H27" s="46">
        <f t="shared" si="1"/>
        <v>0</v>
      </c>
      <c r="I27" s="52">
        <f t="shared" si="1"/>
        <v>0</v>
      </c>
      <c r="J27" s="168"/>
      <c r="K27" s="168"/>
      <c r="L27" s="169"/>
      <c r="M27" s="55"/>
    </row>
    <row r="28" spans="1:18" ht="31.5" x14ac:dyDescent="0.45">
      <c r="A28" s="122">
        <v>4</v>
      </c>
      <c r="B28" s="39" t="s">
        <v>65</v>
      </c>
      <c r="C28" s="117"/>
      <c r="D28" s="111">
        <v>2</v>
      </c>
      <c r="E28" s="46">
        <v>1</v>
      </c>
      <c r="F28" s="52">
        <v>0.1</v>
      </c>
      <c r="G28" s="46" t="str">
        <f t="shared" si="2"/>
        <v>0</v>
      </c>
      <c r="H28" s="46">
        <f t="shared" si="1"/>
        <v>0</v>
      </c>
      <c r="I28" s="52">
        <f t="shared" si="1"/>
        <v>0</v>
      </c>
      <c r="J28" s="168"/>
      <c r="K28" s="168"/>
      <c r="L28" s="169"/>
      <c r="M28" s="55"/>
    </row>
    <row r="29" spans="1:18" ht="31.5" x14ac:dyDescent="0.45">
      <c r="A29" s="122">
        <v>5</v>
      </c>
      <c r="B29" s="36" t="s">
        <v>66</v>
      </c>
      <c r="C29" s="117"/>
      <c r="D29" s="111">
        <v>2</v>
      </c>
      <c r="E29" s="46">
        <v>1</v>
      </c>
      <c r="F29" s="52">
        <v>0.1</v>
      </c>
      <c r="G29" s="46" t="str">
        <f t="shared" si="2"/>
        <v>0</v>
      </c>
      <c r="H29" s="46">
        <f t="shared" si="1"/>
        <v>0</v>
      </c>
      <c r="I29" s="52">
        <f t="shared" si="1"/>
        <v>0</v>
      </c>
      <c r="J29" s="168"/>
      <c r="K29" s="168"/>
      <c r="L29" s="169"/>
      <c r="M29" s="55"/>
    </row>
    <row r="30" spans="1:18" ht="15.75" x14ac:dyDescent="0.45">
      <c r="A30" s="122">
        <v>6</v>
      </c>
      <c r="B30" s="36" t="s">
        <v>67</v>
      </c>
      <c r="C30" s="117"/>
      <c r="D30" s="111">
        <v>2</v>
      </c>
      <c r="E30" s="46">
        <v>1</v>
      </c>
      <c r="F30" s="52">
        <v>0.1</v>
      </c>
      <c r="G30" s="46" t="str">
        <f t="shared" si="2"/>
        <v>0</v>
      </c>
      <c r="H30" s="46">
        <f t="shared" si="1"/>
        <v>0</v>
      </c>
      <c r="I30" s="52">
        <f t="shared" si="1"/>
        <v>0</v>
      </c>
      <c r="J30" s="168"/>
      <c r="K30" s="168"/>
      <c r="L30" s="169"/>
      <c r="M30" s="55"/>
    </row>
    <row r="31" spans="1:18" ht="31.5" x14ac:dyDescent="0.45">
      <c r="A31" s="122">
        <v>7</v>
      </c>
      <c r="B31" s="39" t="s">
        <v>68</v>
      </c>
      <c r="C31" s="117"/>
      <c r="D31" s="111">
        <v>2</v>
      </c>
      <c r="E31" s="46">
        <v>1</v>
      </c>
      <c r="F31" s="52">
        <v>0.1</v>
      </c>
      <c r="G31" s="46" t="str">
        <f t="shared" si="2"/>
        <v>0</v>
      </c>
      <c r="H31" s="46">
        <f t="shared" si="1"/>
        <v>0</v>
      </c>
      <c r="I31" s="52">
        <f t="shared" si="1"/>
        <v>0</v>
      </c>
      <c r="J31" s="168"/>
      <c r="K31" s="168"/>
      <c r="L31" s="169"/>
      <c r="M31" s="55"/>
    </row>
    <row r="32" spans="1:18" ht="47.25" x14ac:dyDescent="0.45">
      <c r="A32" s="122">
        <v>8</v>
      </c>
      <c r="B32" s="36" t="s">
        <v>69</v>
      </c>
      <c r="C32" s="117"/>
      <c r="D32" s="111">
        <v>2</v>
      </c>
      <c r="E32" s="46">
        <v>1</v>
      </c>
      <c r="F32" s="52">
        <v>0.1</v>
      </c>
      <c r="G32" s="46" t="str">
        <f t="shared" si="2"/>
        <v>0</v>
      </c>
      <c r="H32" s="46">
        <f t="shared" si="1"/>
        <v>0</v>
      </c>
      <c r="I32" s="52">
        <f t="shared" si="1"/>
        <v>0</v>
      </c>
      <c r="J32" s="168"/>
      <c r="K32" s="168"/>
      <c r="L32" s="169"/>
      <c r="M32" s="55"/>
    </row>
    <row r="33" spans="1:13" ht="47.25" x14ac:dyDescent="0.45">
      <c r="A33" s="122">
        <v>9</v>
      </c>
      <c r="B33" s="36" t="s">
        <v>70</v>
      </c>
      <c r="C33" s="117"/>
      <c r="D33" s="111">
        <v>2</v>
      </c>
      <c r="E33" s="46">
        <v>0.5</v>
      </c>
      <c r="F33" s="52">
        <v>0.1</v>
      </c>
      <c r="G33" s="46" t="str">
        <f t="shared" si="2"/>
        <v>0</v>
      </c>
      <c r="H33" s="46">
        <f t="shared" si="1"/>
        <v>0</v>
      </c>
      <c r="I33" s="52">
        <f t="shared" si="1"/>
        <v>0</v>
      </c>
      <c r="J33" s="168"/>
      <c r="K33" s="168"/>
      <c r="L33" s="169"/>
      <c r="M33" s="55"/>
    </row>
    <row r="34" spans="1:13" x14ac:dyDescent="0.45">
      <c r="A34" s="118" t="s">
        <v>71</v>
      </c>
      <c r="B34" s="105"/>
      <c r="C34" s="119"/>
      <c r="D34" s="42"/>
    </row>
    <row r="35" spans="1:13" ht="31.5" x14ac:dyDescent="0.45">
      <c r="A35" s="122">
        <v>1</v>
      </c>
      <c r="B35" s="39" t="s">
        <v>72</v>
      </c>
      <c r="C35" s="117"/>
      <c r="D35" s="111">
        <v>3</v>
      </c>
      <c r="E35" s="46">
        <v>1</v>
      </c>
      <c r="F35" s="52" t="s">
        <v>36</v>
      </c>
      <c r="G35" s="46" t="str">
        <f>IF(C35="A-B","3",IF(C35="C-D","2",IF(C35="E","1","0")))</f>
        <v>0</v>
      </c>
      <c r="H35" s="46">
        <f t="shared" si="1"/>
        <v>0</v>
      </c>
      <c r="I35" s="52">
        <f t="shared" si="1"/>
        <v>0</v>
      </c>
      <c r="J35" s="168">
        <v>54</v>
      </c>
      <c r="K35" s="168">
        <f>SUM(I35:I47)</f>
        <v>9</v>
      </c>
      <c r="L35" s="169">
        <f>K35/J35*5</f>
        <v>0.83333333333333326</v>
      </c>
      <c r="M35" s="55">
        <f ca="1">OFFSET(L35,0,0)</f>
        <v>0.83333333333333326</v>
      </c>
    </row>
    <row r="36" spans="1:13" ht="31.5" x14ac:dyDescent="0.45">
      <c r="A36" s="122">
        <v>2</v>
      </c>
      <c r="B36" s="39" t="s">
        <v>73</v>
      </c>
      <c r="C36" s="117"/>
      <c r="D36" s="111">
        <v>3</v>
      </c>
      <c r="E36" s="46">
        <v>1</v>
      </c>
      <c r="F36" s="52">
        <v>0.1</v>
      </c>
      <c r="G36" s="46" t="str">
        <f>IF(C36="Oui","1","0")</f>
        <v>0</v>
      </c>
      <c r="H36" s="46">
        <f t="shared" si="1"/>
        <v>0</v>
      </c>
      <c r="I36" s="52">
        <f t="shared" si="1"/>
        <v>0</v>
      </c>
      <c r="J36" s="168"/>
      <c r="K36" s="168"/>
      <c r="L36" s="169"/>
      <c r="M36" s="55"/>
    </row>
    <row r="37" spans="1:13" ht="15.75" x14ac:dyDescent="0.45">
      <c r="A37" s="122">
        <v>3</v>
      </c>
      <c r="B37" s="39" t="s">
        <v>74</v>
      </c>
      <c r="C37" s="117"/>
      <c r="D37" s="111">
        <v>3</v>
      </c>
      <c r="E37" s="46">
        <v>1</v>
      </c>
      <c r="F37" s="52" t="s">
        <v>55</v>
      </c>
      <c r="G37" s="46" t="str">
        <f>IF(C37="Simple vitrage","1",IF(C37="Double vitrage","2","3"))</f>
        <v>3</v>
      </c>
      <c r="H37" s="46">
        <f t="shared" ref="H37:I52" si="3">G37*D37</f>
        <v>9</v>
      </c>
      <c r="I37" s="52">
        <f t="shared" si="3"/>
        <v>9</v>
      </c>
      <c r="J37" s="168"/>
      <c r="K37" s="168"/>
      <c r="L37" s="169"/>
      <c r="M37" s="55"/>
    </row>
    <row r="38" spans="1:13" ht="47.25" x14ac:dyDescent="0.45">
      <c r="A38" s="122">
        <v>4</v>
      </c>
      <c r="B38" s="36" t="s">
        <v>75</v>
      </c>
      <c r="C38" s="117"/>
      <c r="D38" s="111">
        <v>3</v>
      </c>
      <c r="E38" s="46">
        <v>1</v>
      </c>
      <c r="F38" s="52">
        <v>0.1</v>
      </c>
      <c r="G38" s="46" t="str">
        <f t="shared" ref="G38:G47" si="4">IF(C38="Oui","1","0")</f>
        <v>0</v>
      </c>
      <c r="H38" s="46">
        <f t="shared" si="3"/>
        <v>0</v>
      </c>
      <c r="I38" s="52">
        <f t="shared" si="3"/>
        <v>0</v>
      </c>
      <c r="J38" s="168"/>
      <c r="K38" s="168"/>
      <c r="L38" s="169"/>
      <c r="M38" s="55"/>
    </row>
    <row r="39" spans="1:13" ht="31.5" x14ac:dyDescent="0.45">
      <c r="A39" s="122">
        <v>5</v>
      </c>
      <c r="B39" s="36" t="s">
        <v>76</v>
      </c>
      <c r="C39" s="117"/>
      <c r="D39" s="111">
        <v>3</v>
      </c>
      <c r="E39" s="46">
        <v>1</v>
      </c>
      <c r="F39" s="52">
        <v>0.1</v>
      </c>
      <c r="G39" s="46" t="str">
        <f t="shared" si="4"/>
        <v>0</v>
      </c>
      <c r="H39" s="46">
        <f t="shared" si="3"/>
        <v>0</v>
      </c>
      <c r="I39" s="52">
        <f t="shared" si="3"/>
        <v>0</v>
      </c>
      <c r="J39" s="168"/>
      <c r="K39" s="168"/>
      <c r="L39" s="169"/>
      <c r="M39" s="55"/>
    </row>
    <row r="40" spans="1:13" ht="31.5" x14ac:dyDescent="0.45">
      <c r="A40" s="122">
        <v>6</v>
      </c>
      <c r="B40" s="36" t="s">
        <v>77</v>
      </c>
      <c r="C40" s="117"/>
      <c r="D40" s="111">
        <v>3</v>
      </c>
      <c r="E40" s="46">
        <v>1</v>
      </c>
      <c r="F40" s="52">
        <v>0.1</v>
      </c>
      <c r="G40" s="46" t="str">
        <f t="shared" si="4"/>
        <v>0</v>
      </c>
      <c r="H40" s="46">
        <f t="shared" si="3"/>
        <v>0</v>
      </c>
      <c r="I40" s="52">
        <f t="shared" si="3"/>
        <v>0</v>
      </c>
      <c r="J40" s="168"/>
      <c r="K40" s="168"/>
      <c r="L40" s="169"/>
      <c r="M40" s="55"/>
    </row>
    <row r="41" spans="1:13" ht="31.5" x14ac:dyDescent="0.45">
      <c r="A41" s="122">
        <v>7</v>
      </c>
      <c r="B41" s="36" t="s">
        <v>78</v>
      </c>
      <c r="C41" s="117"/>
      <c r="D41" s="111">
        <v>3</v>
      </c>
      <c r="E41" s="46">
        <v>1</v>
      </c>
      <c r="F41" s="52">
        <v>0.1</v>
      </c>
      <c r="G41" s="46" t="str">
        <f t="shared" si="4"/>
        <v>0</v>
      </c>
      <c r="H41" s="46">
        <f t="shared" si="3"/>
        <v>0</v>
      </c>
      <c r="I41" s="52">
        <f t="shared" si="3"/>
        <v>0</v>
      </c>
      <c r="J41" s="168"/>
      <c r="K41" s="168"/>
      <c r="L41" s="169"/>
      <c r="M41" s="55"/>
    </row>
    <row r="42" spans="1:13" ht="47.25" x14ac:dyDescent="0.45">
      <c r="A42" s="122">
        <v>8</v>
      </c>
      <c r="B42" s="39" t="s">
        <v>79</v>
      </c>
      <c r="C42" s="117"/>
      <c r="D42" s="111">
        <v>3</v>
      </c>
      <c r="E42" s="46">
        <v>1</v>
      </c>
      <c r="F42" s="52">
        <v>0.1</v>
      </c>
      <c r="G42" s="46" t="str">
        <f t="shared" si="4"/>
        <v>0</v>
      </c>
      <c r="H42" s="46">
        <f t="shared" si="3"/>
        <v>0</v>
      </c>
      <c r="I42" s="52">
        <f t="shared" si="3"/>
        <v>0</v>
      </c>
      <c r="J42" s="168"/>
      <c r="K42" s="168"/>
      <c r="L42" s="169"/>
      <c r="M42" s="55"/>
    </row>
    <row r="43" spans="1:13" ht="47.25" x14ac:dyDescent="0.45">
      <c r="A43" s="122">
        <v>9</v>
      </c>
      <c r="B43" s="36" t="s">
        <v>80</v>
      </c>
      <c r="C43" s="117"/>
      <c r="D43" s="111">
        <v>3</v>
      </c>
      <c r="E43" s="46">
        <v>1</v>
      </c>
      <c r="F43" s="52">
        <v>0.1</v>
      </c>
      <c r="G43" s="46" t="str">
        <f t="shared" si="4"/>
        <v>0</v>
      </c>
      <c r="H43" s="46">
        <f t="shared" si="3"/>
        <v>0</v>
      </c>
      <c r="I43" s="52">
        <f t="shared" si="3"/>
        <v>0</v>
      </c>
      <c r="J43" s="168"/>
      <c r="K43" s="168"/>
      <c r="L43" s="169"/>
      <c r="M43" s="55"/>
    </row>
    <row r="44" spans="1:13" ht="31.5" x14ac:dyDescent="0.45">
      <c r="A44" s="122">
        <v>10</v>
      </c>
      <c r="B44" s="39" t="s">
        <v>81</v>
      </c>
      <c r="C44" s="117"/>
      <c r="D44" s="111">
        <v>3</v>
      </c>
      <c r="E44" s="46">
        <v>1</v>
      </c>
      <c r="F44" s="52">
        <v>0.1</v>
      </c>
      <c r="G44" s="46" t="str">
        <f t="shared" si="4"/>
        <v>0</v>
      </c>
      <c r="H44" s="46">
        <f t="shared" si="3"/>
        <v>0</v>
      </c>
      <c r="I44" s="52">
        <f t="shared" si="3"/>
        <v>0</v>
      </c>
      <c r="J44" s="168"/>
      <c r="K44" s="168"/>
      <c r="L44" s="169"/>
      <c r="M44" s="55"/>
    </row>
    <row r="45" spans="1:13" ht="15.75" x14ac:dyDescent="0.45">
      <c r="A45" s="122">
        <v>11</v>
      </c>
      <c r="B45" s="39" t="s">
        <v>82</v>
      </c>
      <c r="C45" s="117"/>
      <c r="D45" s="111">
        <v>3</v>
      </c>
      <c r="E45" s="46">
        <v>1</v>
      </c>
      <c r="F45" s="52">
        <v>0.1</v>
      </c>
      <c r="G45" s="46" t="str">
        <f t="shared" si="4"/>
        <v>0</v>
      </c>
      <c r="H45" s="46">
        <f t="shared" si="3"/>
        <v>0</v>
      </c>
      <c r="I45" s="52">
        <f t="shared" si="3"/>
        <v>0</v>
      </c>
      <c r="J45" s="168"/>
      <c r="K45" s="168"/>
      <c r="L45" s="169"/>
      <c r="M45" s="55"/>
    </row>
    <row r="46" spans="1:13" ht="31.5" x14ac:dyDescent="0.45">
      <c r="A46" s="122">
        <v>12</v>
      </c>
      <c r="B46" s="36" t="s">
        <v>83</v>
      </c>
      <c r="C46" s="117"/>
      <c r="D46" s="111">
        <v>3</v>
      </c>
      <c r="E46" s="46">
        <v>1</v>
      </c>
      <c r="F46" s="52">
        <v>0.1</v>
      </c>
      <c r="G46" s="46" t="str">
        <f t="shared" si="4"/>
        <v>0</v>
      </c>
      <c r="H46" s="46">
        <f t="shared" si="3"/>
        <v>0</v>
      </c>
      <c r="I46" s="52">
        <f t="shared" si="3"/>
        <v>0</v>
      </c>
      <c r="J46" s="168"/>
      <c r="K46" s="168"/>
      <c r="L46" s="169"/>
      <c r="M46" s="55"/>
    </row>
    <row r="47" spans="1:13" ht="31.5" x14ac:dyDescent="0.45">
      <c r="A47" s="122">
        <v>13</v>
      </c>
      <c r="B47" s="36" t="s">
        <v>84</v>
      </c>
      <c r="C47" s="117"/>
      <c r="D47" s="111">
        <v>3</v>
      </c>
      <c r="E47" s="46">
        <v>1</v>
      </c>
      <c r="F47" s="52">
        <v>0.1</v>
      </c>
      <c r="G47" s="46" t="str">
        <f t="shared" si="4"/>
        <v>0</v>
      </c>
      <c r="H47" s="46">
        <f>G47*D47</f>
        <v>0</v>
      </c>
      <c r="I47" s="52">
        <f t="shared" si="3"/>
        <v>0</v>
      </c>
      <c r="J47" s="168"/>
      <c r="K47" s="168"/>
      <c r="L47" s="169"/>
      <c r="M47" s="55"/>
    </row>
    <row r="48" spans="1:13" x14ac:dyDescent="0.45">
      <c r="A48" s="118" t="s">
        <v>85</v>
      </c>
      <c r="B48" s="105"/>
      <c r="C48" s="119"/>
      <c r="D48" s="42"/>
      <c r="G48" s="46"/>
      <c r="H48" s="46"/>
      <c r="I48" s="46"/>
    </row>
    <row r="49" spans="1:16" ht="31.5" x14ac:dyDescent="0.45">
      <c r="A49" s="122">
        <v>1</v>
      </c>
      <c r="B49" s="36" t="s">
        <v>86</v>
      </c>
      <c r="C49" s="117"/>
      <c r="D49" s="111">
        <v>2</v>
      </c>
      <c r="E49" s="46">
        <v>1</v>
      </c>
      <c r="F49" s="52">
        <v>0.1</v>
      </c>
      <c r="G49" s="46" t="str">
        <f>IF(C49="Oui","1","0")</f>
        <v>0</v>
      </c>
      <c r="H49" s="46">
        <f t="shared" ref="H49:I59" si="5">G49*D49</f>
        <v>0</v>
      </c>
      <c r="I49" s="52">
        <f t="shared" si="3"/>
        <v>0</v>
      </c>
      <c r="J49" s="168">
        <v>36</v>
      </c>
      <c r="K49" s="168">
        <f>SUM(I49:I60)</f>
        <v>10</v>
      </c>
      <c r="L49" s="169">
        <f>K49/J49*5</f>
        <v>1.3888888888888888</v>
      </c>
      <c r="M49" s="55">
        <f ca="1">OFFSET(L49,0,0)</f>
        <v>1.3888888888888888</v>
      </c>
    </row>
    <row r="50" spans="1:16" ht="31.5" x14ac:dyDescent="0.45">
      <c r="A50" s="122">
        <v>2</v>
      </c>
      <c r="B50" s="36" t="s">
        <v>87</v>
      </c>
      <c r="C50" s="117"/>
      <c r="D50" s="111">
        <v>2</v>
      </c>
      <c r="E50" s="46">
        <v>1</v>
      </c>
      <c r="F50" s="52" t="s">
        <v>33</v>
      </c>
      <c r="G50" s="46" t="str">
        <f>IF(C50="En hausse","0",IF(C50="Stable","1",IF(C50="En baisse de moins de 5%","2",IF(C50="En baisse de moins de 10%","3",IF(C50="En baisse de moins de 15%","4","5")))))</f>
        <v>5</v>
      </c>
      <c r="H50" s="46">
        <f t="shared" si="5"/>
        <v>10</v>
      </c>
      <c r="I50" s="52">
        <f t="shared" si="3"/>
        <v>10</v>
      </c>
      <c r="J50" s="168"/>
      <c r="K50" s="168"/>
      <c r="L50" s="169"/>
      <c r="M50" s="55"/>
    </row>
    <row r="51" spans="1:16" ht="31.5" x14ac:dyDescent="0.45">
      <c r="A51" s="122">
        <v>3</v>
      </c>
      <c r="B51" s="36" t="s">
        <v>88</v>
      </c>
      <c r="C51" s="117"/>
      <c r="D51" s="111">
        <v>2</v>
      </c>
      <c r="E51" s="46">
        <v>1</v>
      </c>
      <c r="F51" s="52">
        <v>0.1</v>
      </c>
      <c r="G51" s="46" t="str">
        <f>IF(C51="Oui","1","0")</f>
        <v>0</v>
      </c>
      <c r="H51" s="46">
        <f t="shared" si="5"/>
        <v>0</v>
      </c>
      <c r="I51" s="52">
        <f t="shared" si="3"/>
        <v>0</v>
      </c>
      <c r="J51" s="168"/>
      <c r="K51" s="168"/>
      <c r="L51" s="169"/>
      <c r="M51" s="55"/>
    </row>
    <row r="52" spans="1:16" ht="15.75" x14ac:dyDescent="0.45">
      <c r="A52" s="122">
        <v>4</v>
      </c>
      <c r="B52" s="39" t="s">
        <v>89</v>
      </c>
      <c r="C52" s="117"/>
      <c r="D52" s="111">
        <v>2</v>
      </c>
      <c r="E52" s="46">
        <v>1</v>
      </c>
      <c r="F52" s="52" t="s">
        <v>46</v>
      </c>
      <c r="G52" s="46" t="str">
        <f>IF(C52="Oui",2,IF(C52="Partiellement","1","0"))</f>
        <v>0</v>
      </c>
      <c r="H52" s="46">
        <f t="shared" si="5"/>
        <v>0</v>
      </c>
      <c r="I52" s="52">
        <f t="shared" si="3"/>
        <v>0</v>
      </c>
      <c r="J52" s="168"/>
      <c r="K52" s="168"/>
      <c r="L52" s="169"/>
      <c r="M52" s="55"/>
    </row>
    <row r="53" spans="1:16" ht="15.75" x14ac:dyDescent="0.45">
      <c r="A53" s="122">
        <v>5</v>
      </c>
      <c r="B53" s="39" t="s">
        <v>90</v>
      </c>
      <c r="C53" s="117"/>
      <c r="D53" s="111">
        <v>2</v>
      </c>
      <c r="E53" s="46">
        <v>0.5</v>
      </c>
      <c r="F53" s="52" t="s">
        <v>46</v>
      </c>
      <c r="G53" s="46" t="str">
        <f>IF(C53="Oui",2,IF(C53="Partiellement","1","0"))</f>
        <v>0</v>
      </c>
      <c r="H53" s="46">
        <f t="shared" si="5"/>
        <v>0</v>
      </c>
      <c r="I53" s="52">
        <f t="shared" si="5"/>
        <v>0</v>
      </c>
      <c r="J53" s="168"/>
      <c r="K53" s="168"/>
      <c r="L53" s="169"/>
      <c r="M53" s="55"/>
      <c r="N53" s="42" t="s">
        <v>91</v>
      </c>
      <c r="O53" s="42"/>
      <c r="P53" s="42"/>
    </row>
    <row r="54" spans="1:16" ht="31.5" x14ac:dyDescent="0.45">
      <c r="A54" s="122">
        <v>6</v>
      </c>
      <c r="B54" s="39" t="s">
        <v>92</v>
      </c>
      <c r="C54" s="117"/>
      <c r="D54" s="111">
        <v>2</v>
      </c>
      <c r="E54" s="46">
        <v>1</v>
      </c>
      <c r="F54" s="52">
        <v>0.1</v>
      </c>
      <c r="G54" s="46" t="str">
        <f t="shared" ref="G54:G60" si="6">IF(C54="Oui","1","0")</f>
        <v>0</v>
      </c>
      <c r="H54" s="46">
        <f t="shared" si="5"/>
        <v>0</v>
      </c>
      <c r="I54" s="52">
        <f t="shared" si="5"/>
        <v>0</v>
      </c>
      <c r="J54" s="168"/>
      <c r="K54" s="168"/>
      <c r="L54" s="169"/>
      <c r="M54" s="55"/>
    </row>
    <row r="55" spans="1:16" ht="31.5" x14ac:dyDescent="0.45">
      <c r="A55" s="122">
        <v>7</v>
      </c>
      <c r="B55" s="39" t="s">
        <v>93</v>
      </c>
      <c r="C55" s="117"/>
      <c r="D55" s="111">
        <v>2</v>
      </c>
      <c r="E55" s="46">
        <v>1</v>
      </c>
      <c r="F55" s="52">
        <v>0.1</v>
      </c>
      <c r="G55" s="46" t="str">
        <f t="shared" si="6"/>
        <v>0</v>
      </c>
      <c r="H55" s="46">
        <f t="shared" si="5"/>
        <v>0</v>
      </c>
      <c r="I55" s="52">
        <f t="shared" si="5"/>
        <v>0</v>
      </c>
      <c r="J55" s="168"/>
      <c r="K55" s="168"/>
      <c r="L55" s="169"/>
      <c r="M55" s="55"/>
    </row>
    <row r="56" spans="1:16" ht="31.5" x14ac:dyDescent="0.45">
      <c r="A56" s="122">
        <v>8</v>
      </c>
      <c r="B56" s="39" t="s">
        <v>94</v>
      </c>
      <c r="C56" s="117"/>
      <c r="D56" s="111">
        <v>2</v>
      </c>
      <c r="E56" s="46">
        <v>1</v>
      </c>
      <c r="F56" s="52">
        <v>0.1</v>
      </c>
      <c r="G56" s="46" t="str">
        <f t="shared" si="6"/>
        <v>0</v>
      </c>
      <c r="H56" s="46">
        <f t="shared" si="5"/>
        <v>0</v>
      </c>
      <c r="I56" s="52">
        <f t="shared" si="5"/>
        <v>0</v>
      </c>
      <c r="J56" s="168"/>
      <c r="K56" s="168"/>
      <c r="L56" s="169"/>
      <c r="M56" s="55"/>
    </row>
    <row r="57" spans="1:16" ht="31.5" x14ac:dyDescent="0.45">
      <c r="A57" s="122">
        <v>9</v>
      </c>
      <c r="B57" s="39" t="s">
        <v>95</v>
      </c>
      <c r="C57" s="117"/>
      <c r="D57" s="111">
        <v>2</v>
      </c>
      <c r="E57" s="46">
        <v>1</v>
      </c>
      <c r="F57" s="52">
        <v>0.1</v>
      </c>
      <c r="G57" s="46" t="str">
        <f t="shared" si="6"/>
        <v>0</v>
      </c>
      <c r="H57" s="46">
        <f t="shared" si="5"/>
        <v>0</v>
      </c>
      <c r="I57" s="52">
        <f t="shared" si="5"/>
        <v>0</v>
      </c>
      <c r="J57" s="168"/>
      <c r="K57" s="168"/>
      <c r="L57" s="169"/>
      <c r="M57" s="55"/>
    </row>
    <row r="58" spans="1:16" ht="15.75" x14ac:dyDescent="0.45">
      <c r="A58" s="122">
        <v>10</v>
      </c>
      <c r="B58" s="39" t="s">
        <v>96</v>
      </c>
      <c r="C58" s="117"/>
      <c r="D58" s="111">
        <v>2</v>
      </c>
      <c r="E58" s="46">
        <v>1</v>
      </c>
      <c r="F58" s="52">
        <v>0.1</v>
      </c>
      <c r="G58" s="46" t="str">
        <f t="shared" si="6"/>
        <v>0</v>
      </c>
      <c r="H58" s="46">
        <f t="shared" si="5"/>
        <v>0</v>
      </c>
      <c r="I58" s="52">
        <f t="shared" si="5"/>
        <v>0</v>
      </c>
      <c r="J58" s="168"/>
      <c r="K58" s="168"/>
      <c r="L58" s="169"/>
      <c r="M58" s="55"/>
    </row>
    <row r="59" spans="1:16" ht="47.25" x14ac:dyDescent="0.45">
      <c r="A59" s="122">
        <v>11</v>
      </c>
      <c r="B59" s="36" t="s">
        <v>97</v>
      </c>
      <c r="C59" s="117"/>
      <c r="D59" s="111">
        <v>2</v>
      </c>
      <c r="E59" s="46">
        <v>1</v>
      </c>
      <c r="F59" s="52">
        <v>0.1</v>
      </c>
      <c r="G59" s="46" t="str">
        <f t="shared" si="6"/>
        <v>0</v>
      </c>
      <c r="H59" s="46">
        <f t="shared" si="5"/>
        <v>0</v>
      </c>
      <c r="I59" s="52">
        <f t="shared" si="5"/>
        <v>0</v>
      </c>
      <c r="J59" s="168"/>
      <c r="K59" s="168"/>
      <c r="L59" s="169"/>
      <c r="M59" s="55"/>
    </row>
    <row r="60" spans="1:16" ht="31.5" x14ac:dyDescent="0.45">
      <c r="A60" s="122">
        <v>12</v>
      </c>
      <c r="B60" s="36" t="s">
        <v>98</v>
      </c>
      <c r="C60" s="117"/>
      <c r="D60" s="111">
        <v>2</v>
      </c>
      <c r="E60" s="46">
        <v>0.5</v>
      </c>
      <c r="F60" s="52">
        <v>0.1</v>
      </c>
      <c r="G60" s="46" t="str">
        <f t="shared" si="6"/>
        <v>0</v>
      </c>
      <c r="H60" s="46">
        <f>G60*D60</f>
        <v>0</v>
      </c>
      <c r="I60" s="52">
        <f>H60*E60</f>
        <v>0</v>
      </c>
      <c r="J60" s="168"/>
      <c r="K60" s="168"/>
      <c r="L60" s="169"/>
      <c r="M60" s="55"/>
    </row>
    <row r="61" spans="1:16" x14ac:dyDescent="0.45">
      <c r="A61" s="118" t="s">
        <v>99</v>
      </c>
      <c r="B61" s="105"/>
      <c r="C61" s="119"/>
      <c r="D61" s="42"/>
      <c r="G61" s="46"/>
      <c r="H61" s="46"/>
      <c r="I61" s="46"/>
    </row>
    <row r="62" spans="1:16" ht="47.25" x14ac:dyDescent="0.45">
      <c r="A62" s="122">
        <v>1</v>
      </c>
      <c r="B62" s="39" t="s">
        <v>100</v>
      </c>
      <c r="C62" s="117"/>
      <c r="D62" s="111">
        <v>3</v>
      </c>
      <c r="E62" s="46">
        <v>1</v>
      </c>
      <c r="F62" s="52">
        <v>0.1</v>
      </c>
      <c r="G62" s="46" t="str">
        <f t="shared" ref="G62:G68" si="7">IF(C62="Oui","1","0")</f>
        <v>0</v>
      </c>
      <c r="H62" s="46">
        <f t="shared" ref="H62:I68" si="8">G62*D62</f>
        <v>0</v>
      </c>
      <c r="I62" s="52">
        <f t="shared" si="8"/>
        <v>0</v>
      </c>
      <c r="J62" s="153">
        <v>21</v>
      </c>
      <c r="K62" s="153">
        <f>SUM(I62:I68)</f>
        <v>0</v>
      </c>
      <c r="L62" s="154">
        <f>K62/J62*5</f>
        <v>0</v>
      </c>
      <c r="M62" s="55">
        <f ca="1">OFFSET(L62,0,0)</f>
        <v>0</v>
      </c>
    </row>
    <row r="63" spans="1:16" ht="31.5" x14ac:dyDescent="0.45">
      <c r="A63" s="122">
        <v>2</v>
      </c>
      <c r="B63" s="36" t="s">
        <v>101</v>
      </c>
      <c r="C63" s="117"/>
      <c r="D63" s="111">
        <v>3</v>
      </c>
      <c r="E63" s="46">
        <v>1</v>
      </c>
      <c r="F63" s="52">
        <v>0.1</v>
      </c>
      <c r="G63" s="46" t="str">
        <f t="shared" si="7"/>
        <v>0</v>
      </c>
      <c r="H63" s="46">
        <f t="shared" si="8"/>
        <v>0</v>
      </c>
      <c r="I63" s="52">
        <f t="shared" si="8"/>
        <v>0</v>
      </c>
      <c r="J63" s="153"/>
      <c r="K63" s="153"/>
      <c r="L63" s="154"/>
      <c r="M63" s="56"/>
    </row>
    <row r="64" spans="1:16" ht="47.25" x14ac:dyDescent="0.45">
      <c r="A64" s="122">
        <v>3</v>
      </c>
      <c r="B64" s="36" t="s">
        <v>102</v>
      </c>
      <c r="C64" s="117"/>
      <c r="D64" s="111">
        <v>3</v>
      </c>
      <c r="E64" s="46">
        <v>1</v>
      </c>
      <c r="F64" s="52">
        <v>0.1</v>
      </c>
      <c r="G64" s="46" t="str">
        <f t="shared" si="7"/>
        <v>0</v>
      </c>
      <c r="H64" s="46">
        <f t="shared" si="8"/>
        <v>0</v>
      </c>
      <c r="I64" s="52">
        <f t="shared" si="8"/>
        <v>0</v>
      </c>
      <c r="J64" s="153"/>
      <c r="K64" s="153"/>
      <c r="L64" s="154"/>
      <c r="M64" s="56"/>
    </row>
    <row r="65" spans="1:13" ht="47.25" x14ac:dyDescent="0.45">
      <c r="A65" s="122">
        <v>4</v>
      </c>
      <c r="B65" s="36" t="s">
        <v>103</v>
      </c>
      <c r="C65" s="117"/>
      <c r="D65" s="111">
        <v>3</v>
      </c>
      <c r="E65" s="46">
        <v>1</v>
      </c>
      <c r="F65" s="52">
        <v>0.1</v>
      </c>
      <c r="G65" s="46" t="str">
        <f t="shared" si="7"/>
        <v>0</v>
      </c>
      <c r="H65" s="46">
        <f t="shared" si="8"/>
        <v>0</v>
      </c>
      <c r="I65" s="52">
        <f t="shared" si="8"/>
        <v>0</v>
      </c>
      <c r="J65" s="153"/>
      <c r="K65" s="153"/>
      <c r="L65" s="154"/>
      <c r="M65" s="56"/>
    </row>
    <row r="66" spans="1:13" ht="15.75" x14ac:dyDescent="0.45">
      <c r="A66" s="122">
        <v>5</v>
      </c>
      <c r="B66" s="36" t="s">
        <v>104</v>
      </c>
      <c r="C66" s="117"/>
      <c r="D66" s="111">
        <v>3</v>
      </c>
      <c r="E66" s="46">
        <v>1</v>
      </c>
      <c r="F66" s="52">
        <v>0.1</v>
      </c>
      <c r="G66" s="46" t="str">
        <f t="shared" si="7"/>
        <v>0</v>
      </c>
      <c r="H66" s="46">
        <f t="shared" si="8"/>
        <v>0</v>
      </c>
      <c r="I66" s="52">
        <f t="shared" si="8"/>
        <v>0</v>
      </c>
      <c r="J66" s="153"/>
      <c r="K66" s="153"/>
      <c r="L66" s="154"/>
      <c r="M66" s="56"/>
    </row>
    <row r="67" spans="1:13" ht="31.5" x14ac:dyDescent="0.45">
      <c r="A67" s="122">
        <v>6</v>
      </c>
      <c r="B67" s="36" t="s">
        <v>105</v>
      </c>
      <c r="C67" s="117"/>
      <c r="D67" s="111">
        <v>3</v>
      </c>
      <c r="E67" s="46">
        <v>1</v>
      </c>
      <c r="F67" s="52">
        <v>0.1</v>
      </c>
      <c r="G67" s="46" t="str">
        <f t="shared" si="7"/>
        <v>0</v>
      </c>
      <c r="H67" s="46">
        <f t="shared" si="8"/>
        <v>0</v>
      </c>
      <c r="I67" s="52">
        <f t="shared" si="8"/>
        <v>0</v>
      </c>
      <c r="J67" s="153"/>
      <c r="K67" s="153"/>
      <c r="L67" s="154"/>
      <c r="M67" s="56"/>
    </row>
    <row r="68" spans="1:13" ht="31.5" x14ac:dyDescent="0.45">
      <c r="A68" s="122">
        <v>7</v>
      </c>
      <c r="B68" s="36" t="s">
        <v>106</v>
      </c>
      <c r="C68" s="117"/>
      <c r="D68" s="111">
        <v>3</v>
      </c>
      <c r="E68" s="46">
        <v>1</v>
      </c>
      <c r="F68" s="52">
        <v>0.1</v>
      </c>
      <c r="G68" s="46" t="str">
        <f t="shared" si="7"/>
        <v>0</v>
      </c>
      <c r="H68" s="46">
        <f t="shared" si="8"/>
        <v>0</v>
      </c>
      <c r="I68" s="52">
        <f t="shared" si="8"/>
        <v>0</v>
      </c>
      <c r="J68" s="153"/>
      <c r="K68" s="153"/>
      <c r="L68" s="154"/>
      <c r="M68" s="56"/>
    </row>
    <row r="69" spans="1:13" x14ac:dyDescent="0.45">
      <c r="A69" s="123" t="s">
        <v>107</v>
      </c>
      <c r="B69" s="103"/>
      <c r="C69" s="119"/>
      <c r="D69" s="42"/>
    </row>
    <row r="70" spans="1:13" ht="15.75" x14ac:dyDescent="0.45">
      <c r="A70" s="122">
        <v>1</v>
      </c>
      <c r="B70" s="39" t="s">
        <v>108</v>
      </c>
      <c r="C70" s="117"/>
      <c r="D70" s="111">
        <v>2</v>
      </c>
      <c r="E70" s="46">
        <v>1</v>
      </c>
      <c r="F70" s="52">
        <v>0.1</v>
      </c>
      <c r="G70" s="52" t="str">
        <f t="shared" ref="G70:G79" si="9">IF(C70="Oui","1","0")</f>
        <v>0</v>
      </c>
      <c r="H70" s="46">
        <f t="shared" ref="H70:I79" si="10">G70*D70</f>
        <v>0</v>
      </c>
      <c r="I70" s="52">
        <f t="shared" si="10"/>
        <v>0</v>
      </c>
      <c r="J70" s="153">
        <v>19</v>
      </c>
      <c r="K70" s="153">
        <f>SUM(I70:I79)</f>
        <v>0</v>
      </c>
      <c r="L70" s="154">
        <f>K70/J70*5</f>
        <v>0</v>
      </c>
      <c r="M70" s="55">
        <f ca="1">OFFSET(L70,0,0)</f>
        <v>0</v>
      </c>
    </row>
    <row r="71" spans="1:13" ht="31.5" x14ac:dyDescent="0.45">
      <c r="A71" s="122">
        <v>2</v>
      </c>
      <c r="B71" s="39" t="s">
        <v>109</v>
      </c>
      <c r="C71" s="117"/>
      <c r="D71" s="111">
        <v>2</v>
      </c>
      <c r="E71" s="46">
        <v>1</v>
      </c>
      <c r="F71" s="52">
        <v>0.1</v>
      </c>
      <c r="G71" s="52" t="str">
        <f t="shared" si="9"/>
        <v>0</v>
      </c>
      <c r="H71" s="46">
        <f t="shared" si="10"/>
        <v>0</v>
      </c>
      <c r="I71" s="52">
        <f t="shared" si="10"/>
        <v>0</v>
      </c>
      <c r="J71" s="153"/>
      <c r="K71" s="153"/>
      <c r="L71" s="154"/>
      <c r="M71" s="56"/>
    </row>
    <row r="72" spans="1:13" ht="31.5" x14ac:dyDescent="0.45">
      <c r="A72" s="122">
        <v>3</v>
      </c>
      <c r="B72" s="39" t="s">
        <v>110</v>
      </c>
      <c r="C72" s="117"/>
      <c r="D72" s="111">
        <v>2</v>
      </c>
      <c r="E72" s="46">
        <v>1</v>
      </c>
      <c r="F72" s="52">
        <v>0.1</v>
      </c>
      <c r="G72" s="52" t="str">
        <f t="shared" si="9"/>
        <v>0</v>
      </c>
      <c r="H72" s="46">
        <f t="shared" si="10"/>
        <v>0</v>
      </c>
      <c r="I72" s="52">
        <f t="shared" si="10"/>
        <v>0</v>
      </c>
      <c r="J72" s="153"/>
      <c r="K72" s="153"/>
      <c r="L72" s="154"/>
      <c r="M72" s="56"/>
    </row>
    <row r="73" spans="1:13" ht="31.5" x14ac:dyDescent="0.45">
      <c r="A73" s="122">
        <v>4</v>
      </c>
      <c r="B73" s="39" t="s">
        <v>111</v>
      </c>
      <c r="C73" s="117"/>
      <c r="D73" s="111">
        <v>2</v>
      </c>
      <c r="E73" s="46">
        <v>1</v>
      </c>
      <c r="F73" s="52">
        <v>0.1</v>
      </c>
      <c r="G73" s="52" t="str">
        <f t="shared" si="9"/>
        <v>0</v>
      </c>
      <c r="H73" s="46">
        <f t="shared" si="10"/>
        <v>0</v>
      </c>
      <c r="I73" s="52">
        <f t="shared" si="10"/>
        <v>0</v>
      </c>
      <c r="J73" s="153"/>
      <c r="K73" s="153"/>
      <c r="L73" s="154"/>
      <c r="M73" s="56"/>
    </row>
    <row r="74" spans="1:13" ht="31.5" x14ac:dyDescent="0.45">
      <c r="A74" s="122">
        <v>5</v>
      </c>
      <c r="B74" s="36" t="s">
        <v>112</v>
      </c>
      <c r="C74" s="117"/>
      <c r="D74" s="111">
        <v>2</v>
      </c>
      <c r="E74" s="46">
        <v>1</v>
      </c>
      <c r="F74" s="52">
        <v>0.1</v>
      </c>
      <c r="G74" s="52" t="str">
        <f t="shared" si="9"/>
        <v>0</v>
      </c>
      <c r="H74" s="46">
        <f t="shared" si="10"/>
        <v>0</v>
      </c>
      <c r="I74" s="52">
        <f t="shared" si="10"/>
        <v>0</v>
      </c>
      <c r="J74" s="153"/>
      <c r="K74" s="153"/>
      <c r="L74" s="154"/>
      <c r="M74" s="56"/>
    </row>
    <row r="75" spans="1:13" ht="31.5" x14ac:dyDescent="0.45">
      <c r="A75" s="122">
        <v>6</v>
      </c>
      <c r="B75" s="36" t="s">
        <v>113</v>
      </c>
      <c r="C75" s="117"/>
      <c r="D75" s="111">
        <v>2</v>
      </c>
      <c r="E75" s="46">
        <v>1</v>
      </c>
      <c r="F75" s="52">
        <v>0.1</v>
      </c>
      <c r="G75" s="52" t="str">
        <f t="shared" si="9"/>
        <v>0</v>
      </c>
      <c r="H75" s="46">
        <f t="shared" si="10"/>
        <v>0</v>
      </c>
      <c r="I75" s="52">
        <f t="shared" si="10"/>
        <v>0</v>
      </c>
      <c r="J75" s="153"/>
      <c r="K75" s="153"/>
      <c r="L75" s="154"/>
      <c r="M75" s="56"/>
    </row>
    <row r="76" spans="1:13" ht="31.5" x14ac:dyDescent="0.45">
      <c r="A76" s="122">
        <v>7</v>
      </c>
      <c r="B76" s="36" t="s">
        <v>114</v>
      </c>
      <c r="C76" s="117"/>
      <c r="D76" s="111">
        <v>2</v>
      </c>
      <c r="E76" s="46">
        <v>1</v>
      </c>
      <c r="F76" s="52">
        <v>0.1</v>
      </c>
      <c r="G76" s="52" t="str">
        <f t="shared" si="9"/>
        <v>0</v>
      </c>
      <c r="H76" s="46">
        <f t="shared" si="10"/>
        <v>0</v>
      </c>
      <c r="I76" s="52">
        <f t="shared" si="10"/>
        <v>0</v>
      </c>
      <c r="J76" s="153"/>
      <c r="K76" s="153"/>
      <c r="L76" s="154"/>
      <c r="M76" s="56"/>
    </row>
    <row r="77" spans="1:13" ht="31.5" x14ac:dyDescent="0.45">
      <c r="A77" s="122">
        <v>8</v>
      </c>
      <c r="B77" s="36" t="s">
        <v>115</v>
      </c>
      <c r="C77" s="117"/>
      <c r="D77" s="111">
        <v>2</v>
      </c>
      <c r="E77" s="46">
        <v>1</v>
      </c>
      <c r="F77" s="52">
        <v>0.1</v>
      </c>
      <c r="G77" s="52" t="str">
        <f t="shared" si="9"/>
        <v>0</v>
      </c>
      <c r="H77" s="46">
        <f t="shared" si="10"/>
        <v>0</v>
      </c>
      <c r="I77" s="52">
        <f t="shared" si="10"/>
        <v>0</v>
      </c>
      <c r="J77" s="153"/>
      <c r="K77" s="153"/>
      <c r="L77" s="154"/>
      <c r="M77" s="56"/>
    </row>
    <row r="78" spans="1:13" ht="31.5" x14ac:dyDescent="0.45">
      <c r="A78" s="122">
        <v>9</v>
      </c>
      <c r="B78" s="36" t="s">
        <v>116</v>
      </c>
      <c r="C78" s="117"/>
      <c r="D78" s="111">
        <v>2</v>
      </c>
      <c r="E78" s="46">
        <v>1</v>
      </c>
      <c r="F78" s="52">
        <v>0.1</v>
      </c>
      <c r="G78" s="52" t="str">
        <f t="shared" si="9"/>
        <v>0</v>
      </c>
      <c r="H78" s="46">
        <f t="shared" si="10"/>
        <v>0</v>
      </c>
      <c r="I78" s="52">
        <f t="shared" si="10"/>
        <v>0</v>
      </c>
      <c r="J78" s="153"/>
      <c r="K78" s="153"/>
      <c r="L78" s="154"/>
      <c r="M78" s="56"/>
    </row>
    <row r="79" spans="1:13" ht="47.25" x14ac:dyDescent="0.45">
      <c r="A79" s="122">
        <v>10</v>
      </c>
      <c r="B79" s="36" t="s">
        <v>117</v>
      </c>
      <c r="C79" s="117"/>
      <c r="D79" s="111">
        <v>2</v>
      </c>
      <c r="E79" s="46">
        <v>0.5</v>
      </c>
      <c r="F79" s="52">
        <v>0.1</v>
      </c>
      <c r="G79" s="52" t="str">
        <f t="shared" si="9"/>
        <v>0</v>
      </c>
      <c r="H79" s="46">
        <f t="shared" si="10"/>
        <v>0</v>
      </c>
      <c r="I79" s="52">
        <f t="shared" si="10"/>
        <v>0</v>
      </c>
      <c r="J79" s="153"/>
      <c r="K79" s="153"/>
      <c r="L79" s="154"/>
      <c r="M79" s="56"/>
    </row>
    <row r="80" spans="1:13" x14ac:dyDescent="0.45">
      <c r="A80" s="123" t="s">
        <v>118</v>
      </c>
      <c r="B80" s="103"/>
      <c r="C80" s="119"/>
      <c r="D80" s="42"/>
    </row>
    <row r="81" spans="1:18" ht="31.5" x14ac:dyDescent="0.45">
      <c r="A81" s="122">
        <v>1</v>
      </c>
      <c r="B81" s="36" t="s">
        <v>119</v>
      </c>
      <c r="C81" s="117"/>
      <c r="D81" s="111">
        <v>1</v>
      </c>
      <c r="E81" s="46">
        <v>1</v>
      </c>
      <c r="F81" s="52">
        <v>0.1</v>
      </c>
      <c r="G81" s="52" t="str">
        <f t="shared" ref="G81:G88" si="11">IF(C81="Oui","1","0")</f>
        <v>0</v>
      </c>
      <c r="H81" s="46">
        <f t="shared" ref="H81:I88" si="12">G81*D81</f>
        <v>0</v>
      </c>
      <c r="I81" s="52">
        <f t="shared" si="12"/>
        <v>0</v>
      </c>
      <c r="J81" s="153">
        <v>7.5</v>
      </c>
      <c r="K81" s="153">
        <f>SUM(I81:I88)</f>
        <v>0</v>
      </c>
      <c r="L81" s="154">
        <f>K81/J81*5</f>
        <v>0</v>
      </c>
      <c r="M81" s="55">
        <f ca="1">OFFSET(L81,0,0)</f>
        <v>0</v>
      </c>
    </row>
    <row r="82" spans="1:18" ht="47.25" x14ac:dyDescent="0.45">
      <c r="A82" s="122">
        <v>2</v>
      </c>
      <c r="B82" s="36" t="s">
        <v>120</v>
      </c>
      <c r="C82" s="117"/>
      <c r="D82" s="111">
        <v>1</v>
      </c>
      <c r="E82" s="46">
        <v>1</v>
      </c>
      <c r="F82" s="52">
        <v>0.1</v>
      </c>
      <c r="G82" s="52" t="str">
        <f t="shared" si="11"/>
        <v>0</v>
      </c>
      <c r="H82" s="46">
        <f t="shared" si="12"/>
        <v>0</v>
      </c>
      <c r="I82" s="52">
        <f t="shared" si="12"/>
        <v>0</v>
      </c>
      <c r="J82" s="153"/>
      <c r="K82" s="153"/>
      <c r="L82" s="154"/>
      <c r="M82" s="56"/>
    </row>
    <row r="83" spans="1:18" ht="15.75" x14ac:dyDescent="0.45">
      <c r="A83" s="122">
        <v>3</v>
      </c>
      <c r="B83" s="36" t="s">
        <v>121</v>
      </c>
      <c r="C83" s="117"/>
      <c r="D83" s="111">
        <v>1</v>
      </c>
      <c r="E83" s="46">
        <v>1</v>
      </c>
      <c r="F83" s="52">
        <v>0.1</v>
      </c>
      <c r="G83" s="52" t="str">
        <f t="shared" si="11"/>
        <v>0</v>
      </c>
      <c r="H83" s="46">
        <f t="shared" si="12"/>
        <v>0</v>
      </c>
      <c r="I83" s="52">
        <f t="shared" si="12"/>
        <v>0</v>
      </c>
      <c r="J83" s="153"/>
      <c r="K83" s="153"/>
      <c r="L83" s="154"/>
      <c r="M83" s="56"/>
    </row>
    <row r="84" spans="1:18" ht="47.25" x14ac:dyDescent="0.45">
      <c r="A84" s="122">
        <v>4</v>
      </c>
      <c r="B84" s="39" t="s">
        <v>122</v>
      </c>
      <c r="C84" s="117"/>
      <c r="D84" s="111">
        <v>1</v>
      </c>
      <c r="E84" s="46">
        <v>1</v>
      </c>
      <c r="F84" s="52">
        <v>0.1</v>
      </c>
      <c r="G84" s="52" t="str">
        <f t="shared" si="11"/>
        <v>0</v>
      </c>
      <c r="H84" s="46">
        <f t="shared" si="12"/>
        <v>0</v>
      </c>
      <c r="I84" s="52">
        <f t="shared" si="12"/>
        <v>0</v>
      </c>
      <c r="J84" s="153"/>
      <c r="K84" s="153"/>
      <c r="L84" s="154"/>
      <c r="M84" s="56"/>
    </row>
    <row r="85" spans="1:18" ht="15.75" x14ac:dyDescent="0.45">
      <c r="A85" s="122">
        <v>5</v>
      </c>
      <c r="B85" s="36" t="s">
        <v>123</v>
      </c>
      <c r="C85" s="117"/>
      <c r="D85" s="111">
        <v>1</v>
      </c>
      <c r="E85" s="46">
        <v>1</v>
      </c>
      <c r="F85" s="52">
        <v>0.1</v>
      </c>
      <c r="G85" s="52" t="str">
        <f t="shared" si="11"/>
        <v>0</v>
      </c>
      <c r="H85" s="46">
        <f t="shared" si="12"/>
        <v>0</v>
      </c>
      <c r="I85" s="52">
        <f t="shared" si="12"/>
        <v>0</v>
      </c>
      <c r="J85" s="153"/>
      <c r="K85" s="153"/>
      <c r="L85" s="154"/>
      <c r="M85" s="56"/>
    </row>
    <row r="86" spans="1:18" ht="31.5" x14ac:dyDescent="0.45">
      <c r="A86" s="122">
        <v>6</v>
      </c>
      <c r="B86" s="39" t="s">
        <v>124</v>
      </c>
      <c r="C86" s="117"/>
      <c r="D86" s="111">
        <v>1</v>
      </c>
      <c r="E86" s="46">
        <v>1</v>
      </c>
      <c r="F86" s="52">
        <v>0.1</v>
      </c>
      <c r="G86" s="52" t="str">
        <f t="shared" si="11"/>
        <v>0</v>
      </c>
      <c r="H86" s="46">
        <f t="shared" si="12"/>
        <v>0</v>
      </c>
      <c r="I86" s="52">
        <f t="shared" si="12"/>
        <v>0</v>
      </c>
      <c r="J86" s="153"/>
      <c r="K86" s="153"/>
      <c r="L86" s="154"/>
      <c r="M86" s="56"/>
    </row>
    <row r="87" spans="1:18" ht="31.9" thickBot="1" x14ac:dyDescent="0.5">
      <c r="A87" s="122">
        <v>7</v>
      </c>
      <c r="B87" s="36" t="s">
        <v>125</v>
      </c>
      <c r="C87" s="117"/>
      <c r="D87" s="111">
        <v>1</v>
      </c>
      <c r="E87" s="46">
        <v>1</v>
      </c>
      <c r="F87" s="52">
        <v>0.1</v>
      </c>
      <c r="G87" s="52" t="str">
        <f t="shared" si="11"/>
        <v>0</v>
      </c>
      <c r="H87" s="46">
        <f t="shared" si="12"/>
        <v>0</v>
      </c>
      <c r="I87" s="52">
        <f t="shared" si="12"/>
        <v>0</v>
      </c>
      <c r="J87" s="153"/>
      <c r="K87" s="153"/>
      <c r="L87" s="154"/>
      <c r="M87" s="56"/>
    </row>
    <row r="88" spans="1:18" ht="47.65" thickBot="1" x14ac:dyDescent="0.5">
      <c r="A88" s="124">
        <v>8</v>
      </c>
      <c r="B88" s="125" t="s">
        <v>126</v>
      </c>
      <c r="C88" s="126"/>
      <c r="D88" s="111">
        <v>1</v>
      </c>
      <c r="E88" s="46">
        <v>0.5</v>
      </c>
      <c r="F88" s="52">
        <v>0.1</v>
      </c>
      <c r="G88" s="52" t="str">
        <f t="shared" si="11"/>
        <v>0</v>
      </c>
      <c r="H88" s="46">
        <f t="shared" si="12"/>
        <v>0</v>
      </c>
      <c r="I88" s="52">
        <f t="shared" si="12"/>
        <v>0</v>
      </c>
      <c r="J88" s="153"/>
      <c r="K88" s="153"/>
      <c r="L88" s="154"/>
      <c r="M88" s="56"/>
      <c r="Q88" s="128" t="s">
        <v>127</v>
      </c>
      <c r="R88" s="129" t="s">
        <v>128</v>
      </c>
    </row>
  </sheetData>
  <mergeCells count="30">
    <mergeCell ref="J5:J17"/>
    <mergeCell ref="K5:K17"/>
    <mergeCell ref="L5:L17"/>
    <mergeCell ref="A2:B2"/>
    <mergeCell ref="L35:L47"/>
    <mergeCell ref="J49:J60"/>
    <mergeCell ref="K49:K60"/>
    <mergeCell ref="L49:L60"/>
    <mergeCell ref="J19:J23"/>
    <mergeCell ref="K19:K23"/>
    <mergeCell ref="L19:L23"/>
    <mergeCell ref="J25:J33"/>
    <mergeCell ref="K25:K33"/>
    <mergeCell ref="L25:L33"/>
    <mergeCell ref="J81:J88"/>
    <mergeCell ref="K81:K88"/>
    <mergeCell ref="L81:L88"/>
    <mergeCell ref="R5:R7"/>
    <mergeCell ref="Q4:Q7"/>
    <mergeCell ref="Q11:Q12"/>
    <mergeCell ref="R18:R23"/>
    <mergeCell ref="Q18:Q23"/>
    <mergeCell ref="J62:J68"/>
    <mergeCell ref="K62:K68"/>
    <mergeCell ref="L62:L68"/>
    <mergeCell ref="J70:J79"/>
    <mergeCell ref="K70:K79"/>
    <mergeCell ref="L70:L79"/>
    <mergeCell ref="J35:J47"/>
    <mergeCell ref="K35:K47"/>
  </mergeCells>
  <pageMargins left="0.7" right="0.7" top="0.75" bottom="0.75" header="0.3" footer="0.3"/>
  <drawing r:id="rId1"/>
  <extLst>
    <ext xmlns:x14="http://schemas.microsoft.com/office/spreadsheetml/2009/9/main" uri="{CCE6A557-97BC-4b89-ADB6-D9C93CAAB3DF}">
      <x14:dataValidations xmlns:xm="http://schemas.microsoft.com/office/excel/2006/main" count="10">
        <x14:dataValidation type="list" allowBlank="1" showInputMessage="1" showErrorMessage="1" xr:uid="{DBF5E56C-8497-48DC-9956-F6B1FAB7651C}">
          <x14:formula1>
            <xm:f>'Backoffice - Ne pas modifier'!$H$40:$H$43</xm:f>
          </x14:formula1>
          <xm:sqref>C35</xm:sqref>
        </x14:dataValidation>
        <x14:dataValidation type="list" allowBlank="1" showInputMessage="1" showErrorMessage="1" xr:uid="{D0A4F938-4367-4848-85B8-00E54C72CFB4}">
          <x14:formula1>
            <xm:f>'Backoffice - Ne pas modifier'!$H$33:$H$35</xm:f>
          </x14:formula1>
          <xm:sqref>C37</xm:sqref>
        </x14:dataValidation>
        <x14:dataValidation type="list" allowBlank="1" showInputMessage="1" showErrorMessage="1" xr:uid="{32457F26-3E49-47EA-AB49-3F240D21A08B}">
          <x14:formula1>
            <xm:f>'Backoffice - Ne pas modifier'!$H$27:$H$29</xm:f>
          </x14:formula1>
          <xm:sqref>C36</xm:sqref>
        </x14:dataValidation>
        <x14:dataValidation type="list" allowBlank="1" showInputMessage="1" showErrorMessage="1" xr:uid="{295A46B1-BE10-470D-9B25-19DC29BEC05E}">
          <x14:formula1>
            <xm:f>'Backoffice - Ne pas modifier'!$M$27:$M$29</xm:f>
          </x14:formula1>
          <xm:sqref>C22</xm:sqref>
        </x14:dataValidation>
        <x14:dataValidation type="list" allowBlank="1" showInputMessage="1" showErrorMessage="1" xr:uid="{F05057AB-BF02-4CFC-AB4E-1365F8D3C562}">
          <x14:formula1>
            <xm:f>'Backoffice - Ne pas modifier'!$M$21:$M$23</xm:f>
          </x14:formula1>
          <xm:sqref>C19:C20</xm:sqref>
        </x14:dataValidation>
        <x14:dataValidation type="list" allowBlank="1" showInputMessage="1" showErrorMessage="1" xr:uid="{3F203709-6941-4045-B0FB-25619754ADE8}">
          <x14:formula1>
            <xm:f>'Backoffice - Ne pas modifier'!$M$10:$M$15</xm:f>
          </x14:formula1>
          <xm:sqref>C7 C26 C50</xm:sqref>
        </x14:dataValidation>
        <x14:dataValidation type="list" allowBlank="1" showInputMessage="1" showErrorMessage="1" xr:uid="{898355D9-CFA4-4845-BF92-0C1BB88D3AD0}">
          <x14:formula1>
            <xm:f>'Backoffice - Ne pas modifier'!$M$2:$M$4</xm:f>
          </x14:formula1>
          <xm:sqref>C13:C14 C52:C53</xm:sqref>
        </x14:dataValidation>
        <x14:dataValidation type="list" allowBlank="1" showInputMessage="1" showErrorMessage="1" xr:uid="{4F7C4962-A5D1-42A2-8C11-0856CE8F969F}">
          <x14:formula1>
            <xm:f>'Backoffice - Ne pas modifier'!$D$2:$D$4</xm:f>
          </x14:formula1>
          <xm:sqref>C57 C82:C84</xm:sqref>
        </x14:dataValidation>
        <x14:dataValidation type="list" allowBlank="1" showInputMessage="1" showErrorMessage="1" xr:uid="{EFDB62C2-2E75-4905-B2DB-D0C2A28BFC7E}">
          <x14:formula1>
            <xm:f>'Backoffice - Ne pas modifier'!$H$2:$H$3</xm:f>
          </x14:formula1>
          <xm:sqref>C5:C6 C8 C10:C12 C15 C17 C21 C23 C25 C27:C33 C38:C47 C49 C51 C54:C56 C58:C60 C62:C68 C70:C79 C81 C85:C88</xm:sqref>
        </x14:dataValidation>
        <x14:dataValidation type="list" allowBlank="1" showInputMessage="1" showErrorMessage="1" xr:uid="{CEF95A44-9FDC-47FD-8AAF-71F2650C9467}">
          <x14:formula1>
            <xm:f>'Backoffice - Ne pas modifier'!$M$33:$M$36</xm:f>
          </x14:formula1>
          <xm:sqref>C9 C16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5">
    <tabColor theme="3"/>
  </sheetPr>
  <dimension ref="A2:Q88"/>
  <sheetViews>
    <sheetView showGridLines="0" tabSelected="1" zoomScale="75" zoomScaleNormal="52" workbookViewId="0">
      <pane ySplit="1" topLeftCell="A16" activePane="bottomLeft" state="frozen"/>
      <selection pane="bottomLeft" activeCell="P26" sqref="P26"/>
    </sheetView>
  </sheetViews>
  <sheetFormatPr baseColWidth="10" defaultColWidth="11.265625" defaultRowHeight="14.25" x14ac:dyDescent="0.45"/>
  <cols>
    <col min="1" max="1" width="11.265625" style="29" customWidth="1"/>
    <col min="2" max="2" width="65.53125" style="29" customWidth="1"/>
    <col min="3" max="3" width="11.265625" style="42"/>
    <col min="4" max="4" width="20.86328125" style="29" hidden="1" customWidth="1"/>
    <col min="5" max="5" width="20.19921875" style="42" hidden="1" customWidth="1"/>
    <col min="6" max="6" width="12.73046875" style="42" hidden="1" customWidth="1"/>
    <col min="7" max="7" width="10" style="42" hidden="1" customWidth="1"/>
    <col min="8" max="8" width="21.265625" style="42" hidden="1" customWidth="1"/>
    <col min="9" max="9" width="21.3984375" style="42" hidden="1" customWidth="1"/>
    <col min="10" max="10" width="34.06640625" style="42" hidden="1" customWidth="1"/>
    <col min="11" max="11" width="37.86328125" style="42" hidden="1" customWidth="1"/>
    <col min="12" max="12" width="24.796875" style="42" hidden="1" customWidth="1"/>
    <col min="13" max="13" width="4.265625" style="42" hidden="1" customWidth="1"/>
    <col min="14" max="14" width="39.9296875" style="29" hidden="1" customWidth="1"/>
    <col min="15" max="15" width="11.265625" style="29"/>
    <col min="16" max="16" width="7.19921875" style="29" customWidth="1"/>
    <col min="17" max="17" width="61.796875" style="29" customWidth="1"/>
    <col min="18" max="16384" width="11.265625" style="29"/>
  </cols>
  <sheetData>
    <row r="2" spans="1:17" ht="36.4" customHeight="1" thickBot="1" x14ac:dyDescent="0.5">
      <c r="A2" s="170" t="s">
        <v>13</v>
      </c>
      <c r="B2" s="170"/>
      <c r="C2" s="37"/>
      <c r="D2" s="37"/>
      <c r="E2" s="37"/>
      <c r="F2" s="37"/>
      <c r="G2" s="37"/>
      <c r="H2" s="37"/>
      <c r="I2" s="37"/>
      <c r="J2" s="37"/>
      <c r="K2" s="37"/>
      <c r="L2" s="37"/>
      <c r="M2" s="37"/>
    </row>
    <row r="3" spans="1:17" ht="57.4" thickBot="1" x14ac:dyDescent="0.5">
      <c r="A3" s="30"/>
      <c r="B3" s="62" t="s">
        <v>14</v>
      </c>
      <c r="P3" s="70" t="s">
        <v>37</v>
      </c>
      <c r="Q3" s="71" t="s">
        <v>129</v>
      </c>
    </row>
    <row r="4" spans="1:17" x14ac:dyDescent="0.45">
      <c r="A4" s="173" t="s">
        <v>15</v>
      </c>
      <c r="B4" s="174"/>
      <c r="C4" s="149"/>
      <c r="D4" s="44" t="s">
        <v>16</v>
      </c>
      <c r="E4" s="45" t="s">
        <v>17</v>
      </c>
      <c r="F4" s="53" t="s">
        <v>18</v>
      </c>
      <c r="G4" s="54" t="s">
        <v>19</v>
      </c>
      <c r="H4" s="45" t="s">
        <v>20</v>
      </c>
      <c r="I4" s="45" t="s">
        <v>21</v>
      </c>
      <c r="J4" s="45" t="s">
        <v>22</v>
      </c>
      <c r="K4" s="45" t="s">
        <v>23</v>
      </c>
      <c r="L4" s="45" t="s">
        <v>24</v>
      </c>
      <c r="M4" s="43"/>
    </row>
    <row r="5" spans="1:17" ht="31.5" x14ac:dyDescent="0.45">
      <c r="A5" s="31">
        <v>1</v>
      </c>
      <c r="B5" s="32" t="s">
        <v>27</v>
      </c>
      <c r="C5" s="46"/>
      <c r="D5" s="46">
        <v>3</v>
      </c>
      <c r="E5" s="46">
        <v>1</v>
      </c>
      <c r="F5" s="52" t="s">
        <v>46</v>
      </c>
      <c r="G5" s="46" t="str">
        <f>IF(C5="Oui",2,IF(C5="Partiellement","1","0"))</f>
        <v>0</v>
      </c>
      <c r="H5" s="46">
        <f t="shared" ref="H5:I16" si="0">G5*D5</f>
        <v>0</v>
      </c>
      <c r="I5" s="52">
        <f t="shared" si="0"/>
        <v>0</v>
      </c>
      <c r="J5" s="168">
        <v>79.5</v>
      </c>
      <c r="K5" s="168">
        <f>SUM(I5:I17)</f>
        <v>36</v>
      </c>
      <c r="L5" s="168">
        <f>K5/J5*5</f>
        <v>2.2641509433962264</v>
      </c>
      <c r="M5" s="55">
        <f ca="1">OFFSET(L5,0,0)</f>
        <v>2.2641509433962264</v>
      </c>
      <c r="N5" s="34" t="s">
        <v>28</v>
      </c>
      <c r="O5" s="34"/>
    </row>
    <row r="6" spans="1:17" ht="31.5" x14ac:dyDescent="0.45">
      <c r="A6" s="31">
        <v>2</v>
      </c>
      <c r="B6" s="32" t="s">
        <v>130</v>
      </c>
      <c r="C6" s="46"/>
      <c r="D6" s="46">
        <v>3</v>
      </c>
      <c r="E6" s="46">
        <v>1</v>
      </c>
      <c r="F6" s="52">
        <v>0.1</v>
      </c>
      <c r="G6" s="46" t="str">
        <f>IF(C6="Oui","1","0")</f>
        <v>0</v>
      </c>
      <c r="H6" s="46">
        <f t="shared" si="0"/>
        <v>0</v>
      </c>
      <c r="I6" s="52">
        <f t="shared" si="0"/>
        <v>0</v>
      </c>
      <c r="J6" s="168"/>
      <c r="K6" s="168"/>
      <c r="L6" s="168"/>
      <c r="N6" s="40" t="s">
        <v>31</v>
      </c>
      <c r="O6" s="40"/>
    </row>
    <row r="7" spans="1:17" ht="31.9" thickBot="1" x14ac:dyDescent="0.5">
      <c r="A7" s="31">
        <v>3</v>
      </c>
      <c r="B7" s="32" t="s">
        <v>32</v>
      </c>
      <c r="C7" s="46" t="s">
        <v>265</v>
      </c>
      <c r="D7" s="47">
        <v>3</v>
      </c>
      <c r="E7" s="46">
        <v>1</v>
      </c>
      <c r="F7" s="52" t="s">
        <v>33</v>
      </c>
      <c r="G7" s="46" t="str">
        <f>IF(C7="En hausse","0",IF(C7="Stable","1",IF(C7="En baisse de moins de 5%","2",IF(C7="En baisse de moins de 10%","3",IF(C7="En baisse de moins de 15%","4","5")))))</f>
        <v>4</v>
      </c>
      <c r="H7" s="46">
        <f t="shared" si="0"/>
        <v>12</v>
      </c>
      <c r="I7" s="52">
        <f t="shared" si="0"/>
        <v>12</v>
      </c>
      <c r="J7" s="168"/>
      <c r="K7" s="168"/>
      <c r="L7" s="168"/>
    </row>
    <row r="8" spans="1:17" ht="31.5" x14ac:dyDescent="0.45">
      <c r="A8" s="31">
        <v>4</v>
      </c>
      <c r="B8" s="32" t="s">
        <v>34</v>
      </c>
      <c r="C8" s="46"/>
      <c r="D8" s="46">
        <v>3</v>
      </c>
      <c r="E8" s="46">
        <v>1</v>
      </c>
      <c r="F8" s="52">
        <v>0.1</v>
      </c>
      <c r="G8" s="46" t="str">
        <f>IF(C8="Oui","1","0")</f>
        <v>0</v>
      </c>
      <c r="H8" s="46">
        <f t="shared" si="0"/>
        <v>0</v>
      </c>
      <c r="I8" s="52">
        <f t="shared" si="0"/>
        <v>0</v>
      </c>
      <c r="J8" s="168"/>
      <c r="K8" s="168"/>
      <c r="L8" s="168"/>
      <c r="P8" s="157" t="s">
        <v>25</v>
      </c>
      <c r="Q8" s="102" t="s">
        <v>26</v>
      </c>
    </row>
    <row r="9" spans="1:17" ht="31.5" x14ac:dyDescent="0.45">
      <c r="A9" s="31">
        <v>5</v>
      </c>
      <c r="B9" s="38" t="s">
        <v>131</v>
      </c>
      <c r="C9" s="46"/>
      <c r="D9" s="46">
        <v>3</v>
      </c>
      <c r="E9" s="46">
        <v>1</v>
      </c>
      <c r="F9" s="52" t="s">
        <v>36</v>
      </c>
      <c r="G9" s="52" t="str">
        <f>IF(C9="Moins de 10%","1",IF(C9="Entre 10% et 20%","2",IF(C9="Entre 20% et 50%","3","4")))</f>
        <v>4</v>
      </c>
      <c r="H9" s="46">
        <f t="shared" si="0"/>
        <v>12</v>
      </c>
      <c r="I9" s="52">
        <f t="shared" si="0"/>
        <v>12</v>
      </c>
      <c r="J9" s="168"/>
      <c r="K9" s="168"/>
      <c r="L9" s="168"/>
      <c r="P9" s="158"/>
      <c r="Q9" s="155" t="s">
        <v>29</v>
      </c>
    </row>
    <row r="10" spans="1:17" ht="15.75" x14ac:dyDescent="0.45">
      <c r="A10" s="31">
        <v>6</v>
      </c>
      <c r="B10" s="38" t="s">
        <v>132</v>
      </c>
      <c r="C10" s="46"/>
      <c r="D10" s="46">
        <v>3</v>
      </c>
      <c r="E10" s="46">
        <v>1</v>
      </c>
      <c r="F10" s="52">
        <v>0.1</v>
      </c>
      <c r="G10" s="46" t="str">
        <f>IF(C10="Oui","1","0")</f>
        <v>0</v>
      </c>
      <c r="H10" s="46">
        <f t="shared" si="0"/>
        <v>0</v>
      </c>
      <c r="I10" s="52">
        <f t="shared" si="0"/>
        <v>0</v>
      </c>
      <c r="J10" s="168"/>
      <c r="K10" s="168"/>
      <c r="L10" s="168"/>
      <c r="P10" s="158"/>
      <c r="Q10" s="155"/>
    </row>
    <row r="11" spans="1:17" ht="103.45" customHeight="1" thickBot="1" x14ac:dyDescent="0.5">
      <c r="A11" s="31">
        <v>7</v>
      </c>
      <c r="B11" s="38" t="s">
        <v>40</v>
      </c>
      <c r="C11" s="46"/>
      <c r="D11" s="46">
        <v>3</v>
      </c>
      <c r="E11" s="46">
        <v>1</v>
      </c>
      <c r="F11" s="52">
        <v>0.1</v>
      </c>
      <c r="G11" s="46" t="str">
        <f>IF(C11="Oui","1","0")</f>
        <v>0</v>
      </c>
      <c r="H11" s="46">
        <f t="shared" si="0"/>
        <v>0</v>
      </c>
      <c r="I11" s="52">
        <f t="shared" si="0"/>
        <v>0</v>
      </c>
      <c r="J11" s="168"/>
      <c r="K11" s="168"/>
      <c r="L11" s="168"/>
      <c r="P11" s="159"/>
      <c r="Q11" s="156"/>
    </row>
    <row r="12" spans="1:17" ht="15.75" x14ac:dyDescent="0.45">
      <c r="A12" s="31">
        <v>8</v>
      </c>
      <c r="B12" s="38" t="s">
        <v>133</v>
      </c>
      <c r="C12" s="46"/>
      <c r="D12" s="47">
        <v>3</v>
      </c>
      <c r="E12" s="46">
        <v>1</v>
      </c>
      <c r="F12" s="52">
        <v>0.1</v>
      </c>
      <c r="G12" s="46" t="str">
        <f>IF(C12="Non","1","0")</f>
        <v>0</v>
      </c>
      <c r="H12" s="46">
        <f t="shared" si="0"/>
        <v>0</v>
      </c>
      <c r="I12" s="52">
        <f t="shared" si="0"/>
        <v>0</v>
      </c>
      <c r="J12" s="168"/>
      <c r="K12" s="168"/>
      <c r="L12" s="168"/>
    </row>
    <row r="13" spans="1:17" ht="31.5" x14ac:dyDescent="0.45">
      <c r="A13" s="31">
        <v>9</v>
      </c>
      <c r="B13" s="32" t="s">
        <v>45</v>
      </c>
      <c r="C13" s="46"/>
      <c r="D13" s="46">
        <v>3</v>
      </c>
      <c r="E13" s="46">
        <v>1</v>
      </c>
      <c r="F13" s="52" t="s">
        <v>46</v>
      </c>
      <c r="G13" s="52" t="str">
        <f>IF(C13="Oui",2,IF(C13="Partiellement","1","0"))</f>
        <v>0</v>
      </c>
      <c r="H13" s="46">
        <f t="shared" si="0"/>
        <v>0</v>
      </c>
      <c r="I13" s="52">
        <f t="shared" si="0"/>
        <v>0</v>
      </c>
      <c r="J13" s="168"/>
      <c r="K13" s="168"/>
      <c r="L13" s="168"/>
    </row>
    <row r="14" spans="1:17" ht="31.9" thickBot="1" x14ac:dyDescent="0.5">
      <c r="A14" s="31">
        <v>10</v>
      </c>
      <c r="B14" s="32" t="s">
        <v>47</v>
      </c>
      <c r="C14" s="46"/>
      <c r="D14" s="46">
        <v>3</v>
      </c>
      <c r="E14" s="46">
        <v>1</v>
      </c>
      <c r="F14" s="52" t="s">
        <v>46</v>
      </c>
      <c r="G14" s="52" t="str">
        <f>IF(C14="Oui",2,IF(C14="Partiellement","1","0"))</f>
        <v>0</v>
      </c>
      <c r="H14" s="46">
        <f t="shared" si="0"/>
        <v>0</v>
      </c>
      <c r="I14" s="52">
        <f t="shared" si="0"/>
        <v>0</v>
      </c>
      <c r="J14" s="168"/>
      <c r="K14" s="168"/>
      <c r="L14" s="168"/>
    </row>
    <row r="15" spans="1:17" ht="31.5" x14ac:dyDescent="0.45">
      <c r="A15" s="31">
        <v>11</v>
      </c>
      <c r="B15" s="32" t="s">
        <v>134</v>
      </c>
      <c r="C15" s="46"/>
      <c r="D15" s="46">
        <v>3</v>
      </c>
      <c r="E15" s="46">
        <v>1</v>
      </c>
      <c r="F15" s="52" t="s">
        <v>46</v>
      </c>
      <c r="G15" s="46" t="str">
        <f>IF(C15="Oui",2,IF(C15="Partiellement","1","0"))</f>
        <v>0</v>
      </c>
      <c r="H15" s="46">
        <f t="shared" si="0"/>
        <v>0</v>
      </c>
      <c r="I15" s="52">
        <f t="shared" si="0"/>
        <v>0</v>
      </c>
      <c r="J15" s="168"/>
      <c r="K15" s="168"/>
      <c r="L15" s="168"/>
      <c r="P15" s="160" t="s">
        <v>41</v>
      </c>
      <c r="Q15" s="108" t="s">
        <v>42</v>
      </c>
    </row>
    <row r="16" spans="1:17" ht="142.9" thickBot="1" x14ac:dyDescent="0.5">
      <c r="A16" s="31">
        <v>12</v>
      </c>
      <c r="B16" s="38" t="s">
        <v>49</v>
      </c>
      <c r="C16" s="46"/>
      <c r="D16" s="47">
        <v>3</v>
      </c>
      <c r="E16" s="46">
        <v>1</v>
      </c>
      <c r="F16" s="52" t="s">
        <v>36</v>
      </c>
      <c r="G16" s="52" t="str">
        <f>IF(C16="Moins de 10%","1",IF(C16="Entre 10% et 20%","2",IF(C16="Entre 20% et 50%","3","4")))</f>
        <v>4</v>
      </c>
      <c r="H16" s="46">
        <f t="shared" si="0"/>
        <v>12</v>
      </c>
      <c r="I16" s="52">
        <f t="shared" si="0"/>
        <v>12</v>
      </c>
      <c r="J16" s="168"/>
      <c r="K16" s="168"/>
      <c r="L16" s="168"/>
      <c r="P16" s="161"/>
      <c r="Q16" s="109" t="s">
        <v>44</v>
      </c>
    </row>
    <row r="17" spans="1:17" ht="47.65" thickBot="1" x14ac:dyDescent="0.5">
      <c r="A17" s="31">
        <v>13</v>
      </c>
      <c r="B17" s="32" t="s">
        <v>50</v>
      </c>
      <c r="C17" s="46"/>
      <c r="D17" s="47">
        <v>3</v>
      </c>
      <c r="E17" s="46">
        <v>0.5</v>
      </c>
      <c r="F17" s="52">
        <v>0.1</v>
      </c>
      <c r="G17" s="46" t="str">
        <f>IF(C17="Oui","1","0")</f>
        <v>0</v>
      </c>
      <c r="H17" s="46">
        <f t="shared" ref="H17:I22" si="1">G17*D17</f>
        <v>0</v>
      </c>
      <c r="I17" s="52">
        <f t="shared" si="1"/>
        <v>0</v>
      </c>
      <c r="J17" s="168"/>
      <c r="K17" s="168"/>
      <c r="L17" s="168"/>
    </row>
    <row r="18" spans="1:17" x14ac:dyDescent="0.45">
      <c r="A18" s="171" t="s">
        <v>51</v>
      </c>
      <c r="B18" s="172"/>
      <c r="C18" s="150"/>
      <c r="P18" s="165" t="s">
        <v>52</v>
      </c>
      <c r="Q18" s="162" t="s">
        <v>53</v>
      </c>
    </row>
    <row r="19" spans="1:17" ht="31.5" x14ac:dyDescent="0.45">
      <c r="A19" s="35">
        <v>1</v>
      </c>
      <c r="B19" s="39" t="s">
        <v>135</v>
      </c>
      <c r="C19" s="46"/>
      <c r="D19" s="46">
        <v>2</v>
      </c>
      <c r="E19" s="46">
        <v>1</v>
      </c>
      <c r="F19" s="52" t="s">
        <v>319</v>
      </c>
      <c r="G19" s="46" t="str">
        <f>IF(C19="NA","0",IF(C19="Entre 0% et 20%","1",IF(C19="Entre 20% et 50%","2","3")))</f>
        <v>3</v>
      </c>
      <c r="H19" s="46">
        <f t="shared" si="1"/>
        <v>6</v>
      </c>
      <c r="I19" s="52">
        <f t="shared" si="1"/>
        <v>6</v>
      </c>
      <c r="J19" s="168">
        <v>24</v>
      </c>
      <c r="K19" s="168">
        <f>SUM(I19:I23)</f>
        <v>18</v>
      </c>
      <c r="L19" s="169">
        <f>K19/J19*5</f>
        <v>3.75</v>
      </c>
      <c r="M19" s="55">
        <f ca="1">OFFSET(L19,0,0)</f>
        <v>3.75</v>
      </c>
      <c r="P19" s="166"/>
      <c r="Q19" s="163"/>
    </row>
    <row r="20" spans="1:17" ht="15.75" x14ac:dyDescent="0.45">
      <c r="A20" s="35">
        <v>2</v>
      </c>
      <c r="B20" s="39" t="s">
        <v>136</v>
      </c>
      <c r="C20" s="46"/>
      <c r="D20" s="46">
        <v>2</v>
      </c>
      <c r="E20" s="46">
        <v>1</v>
      </c>
      <c r="F20" s="52" t="s">
        <v>319</v>
      </c>
      <c r="G20" s="46" t="str">
        <f>IF(C20="NA","0",IF(C20="Entre 0% et 20%","1",IF(C20="Entre 20% et 50%","2","3")))</f>
        <v>3</v>
      </c>
      <c r="H20" s="46">
        <f t="shared" si="1"/>
        <v>6</v>
      </c>
      <c r="I20" s="52">
        <f t="shared" si="1"/>
        <v>6</v>
      </c>
      <c r="J20" s="168"/>
      <c r="K20" s="168"/>
      <c r="L20" s="169"/>
      <c r="M20" s="55"/>
      <c r="P20" s="166"/>
      <c r="Q20" s="163"/>
    </row>
    <row r="21" spans="1:17" ht="31.5" x14ac:dyDescent="0.45">
      <c r="A21" s="35">
        <v>3</v>
      </c>
      <c r="B21" s="36" t="s">
        <v>57</v>
      </c>
      <c r="C21" s="46"/>
      <c r="D21" s="46">
        <v>2</v>
      </c>
      <c r="E21" s="46">
        <v>1</v>
      </c>
      <c r="F21" s="52">
        <v>0.1</v>
      </c>
      <c r="G21" s="46" t="str">
        <f>IF(C21="Oui","1","0")</f>
        <v>0</v>
      </c>
      <c r="H21" s="46">
        <f t="shared" si="1"/>
        <v>0</v>
      </c>
      <c r="I21" s="52">
        <f t="shared" si="1"/>
        <v>0</v>
      </c>
      <c r="J21" s="168"/>
      <c r="K21" s="168"/>
      <c r="L21" s="169"/>
      <c r="M21" s="55"/>
      <c r="P21" s="166"/>
      <c r="Q21" s="163"/>
    </row>
    <row r="22" spans="1:17" ht="31.5" x14ac:dyDescent="0.45">
      <c r="A22" s="35">
        <v>4</v>
      </c>
      <c r="B22" s="39" t="s">
        <v>58</v>
      </c>
      <c r="C22" s="46"/>
      <c r="D22" s="46">
        <v>2</v>
      </c>
      <c r="E22" s="46">
        <v>1</v>
      </c>
      <c r="F22" s="52" t="s">
        <v>319</v>
      </c>
      <c r="G22" s="46" t="str">
        <f>IF(C22="NA","0",IF(C22="Rarement","1",IF(C22="Une fois par semaine","2","3")))</f>
        <v>3</v>
      </c>
      <c r="H22" s="46">
        <f t="shared" si="1"/>
        <v>6</v>
      </c>
      <c r="I22" s="52">
        <f t="shared" si="1"/>
        <v>6</v>
      </c>
      <c r="J22" s="168"/>
      <c r="K22" s="168"/>
      <c r="L22" s="169"/>
      <c r="M22" s="55"/>
      <c r="P22" s="166"/>
      <c r="Q22" s="163"/>
    </row>
    <row r="23" spans="1:17" ht="31.9" thickBot="1" x14ac:dyDescent="0.5">
      <c r="A23" s="35">
        <v>5</v>
      </c>
      <c r="B23" s="39" t="s">
        <v>59</v>
      </c>
      <c r="C23" s="46"/>
      <c r="D23" s="46">
        <v>2</v>
      </c>
      <c r="E23" s="46">
        <v>2</v>
      </c>
      <c r="F23" s="52">
        <v>0.1</v>
      </c>
      <c r="G23" s="46" t="str">
        <f>IF(C23="Oui","1","0")</f>
        <v>0</v>
      </c>
      <c r="H23" s="46">
        <f t="shared" ref="H23:I32" si="2">G23*D23</f>
        <v>0</v>
      </c>
      <c r="I23" s="52">
        <f t="shared" si="2"/>
        <v>0</v>
      </c>
      <c r="J23" s="168"/>
      <c r="K23" s="168"/>
      <c r="L23" s="169"/>
      <c r="M23" s="55"/>
      <c r="N23" s="29" t="s">
        <v>60</v>
      </c>
      <c r="P23" s="167"/>
      <c r="Q23" s="164"/>
    </row>
    <row r="24" spans="1:17" ht="15.7" customHeight="1" x14ac:dyDescent="0.45">
      <c r="A24" s="171" t="s">
        <v>61</v>
      </c>
      <c r="B24" s="172"/>
      <c r="C24" s="150"/>
      <c r="D24" s="42"/>
    </row>
    <row r="25" spans="1:17" ht="31.5" x14ac:dyDescent="0.45">
      <c r="A25" s="33">
        <v>1</v>
      </c>
      <c r="B25" s="36" t="s">
        <v>62</v>
      </c>
      <c r="C25" s="46"/>
      <c r="D25" s="46">
        <v>2</v>
      </c>
      <c r="E25" s="46">
        <v>1</v>
      </c>
      <c r="F25" s="52">
        <v>0.1</v>
      </c>
      <c r="G25" s="46" t="str">
        <f>IF(C25="Oui","1","0")</f>
        <v>0</v>
      </c>
      <c r="H25" s="46">
        <f t="shared" si="2"/>
        <v>0</v>
      </c>
      <c r="I25" s="52">
        <f t="shared" si="2"/>
        <v>0</v>
      </c>
      <c r="J25" s="168">
        <v>25</v>
      </c>
      <c r="K25" s="168">
        <f>SUM(I25:I33)</f>
        <v>10</v>
      </c>
      <c r="L25" s="169">
        <f>K25/J25*5</f>
        <v>2</v>
      </c>
      <c r="M25" s="55">
        <f ca="1">OFFSET(L25,0,0)</f>
        <v>2</v>
      </c>
    </row>
    <row r="26" spans="1:17" ht="31.5" x14ac:dyDescent="0.45">
      <c r="A26" s="33">
        <v>2</v>
      </c>
      <c r="B26" s="36" t="s">
        <v>63</v>
      </c>
      <c r="C26" s="46"/>
      <c r="D26" s="47">
        <v>2</v>
      </c>
      <c r="E26" s="46">
        <v>1</v>
      </c>
      <c r="F26" s="52" t="s">
        <v>33</v>
      </c>
      <c r="G26" s="46" t="str">
        <f>IF(C26="En hausse","0",IF(C26="Stable","1",IF(C26="En baisse de moins de 5%","2",IF(C26="En baisse de moins de 10%","3",IF(C26="En baisse de moins de 15%","4","5")))))</f>
        <v>5</v>
      </c>
      <c r="H26" s="46">
        <f t="shared" si="2"/>
        <v>10</v>
      </c>
      <c r="I26" s="52">
        <f t="shared" si="2"/>
        <v>10</v>
      </c>
      <c r="J26" s="168"/>
      <c r="K26" s="168"/>
      <c r="L26" s="169"/>
      <c r="M26" s="55"/>
    </row>
    <row r="27" spans="1:17" ht="31.5" x14ac:dyDescent="0.45">
      <c r="A27" s="33">
        <v>3</v>
      </c>
      <c r="B27" s="36" t="s">
        <v>64</v>
      </c>
      <c r="C27" s="46"/>
      <c r="D27" s="46">
        <v>2</v>
      </c>
      <c r="E27" s="46">
        <v>1</v>
      </c>
      <c r="F27" s="52">
        <v>0.1</v>
      </c>
      <c r="G27" s="46" t="str">
        <f t="shared" ref="G27:G33" si="3">IF(C27="Oui","1","0")</f>
        <v>0</v>
      </c>
      <c r="H27" s="46">
        <f t="shared" si="2"/>
        <v>0</v>
      </c>
      <c r="I27" s="52">
        <f t="shared" si="2"/>
        <v>0</v>
      </c>
      <c r="J27" s="168"/>
      <c r="K27" s="168"/>
      <c r="L27" s="169"/>
      <c r="M27" s="55"/>
    </row>
    <row r="28" spans="1:17" ht="31.5" x14ac:dyDescent="0.45">
      <c r="A28" s="33">
        <v>4</v>
      </c>
      <c r="B28" s="39" t="s">
        <v>137</v>
      </c>
      <c r="C28" s="46"/>
      <c r="D28" s="46">
        <v>2</v>
      </c>
      <c r="E28" s="46">
        <v>1</v>
      </c>
      <c r="F28" s="52">
        <v>0.1</v>
      </c>
      <c r="G28" s="46" t="str">
        <f t="shared" si="3"/>
        <v>0</v>
      </c>
      <c r="H28" s="46">
        <f t="shared" si="2"/>
        <v>0</v>
      </c>
      <c r="I28" s="52">
        <f t="shared" si="2"/>
        <v>0</v>
      </c>
      <c r="J28" s="168"/>
      <c r="K28" s="168"/>
      <c r="L28" s="169"/>
      <c r="M28" s="55"/>
    </row>
    <row r="29" spans="1:17" ht="31.5" x14ac:dyDescent="0.45">
      <c r="A29" s="33">
        <v>5</v>
      </c>
      <c r="B29" s="36" t="s">
        <v>66</v>
      </c>
      <c r="C29" s="46"/>
      <c r="D29" s="46">
        <v>2</v>
      </c>
      <c r="E29" s="46">
        <v>1</v>
      </c>
      <c r="F29" s="52">
        <v>0.1</v>
      </c>
      <c r="G29" s="46" t="str">
        <f t="shared" si="3"/>
        <v>0</v>
      </c>
      <c r="H29" s="46">
        <f t="shared" si="2"/>
        <v>0</v>
      </c>
      <c r="I29" s="52">
        <f t="shared" si="2"/>
        <v>0</v>
      </c>
      <c r="J29" s="168"/>
      <c r="K29" s="168"/>
      <c r="L29" s="169"/>
      <c r="M29" s="55"/>
    </row>
    <row r="30" spans="1:17" ht="15.75" x14ac:dyDescent="0.45">
      <c r="A30" s="33">
        <v>6</v>
      </c>
      <c r="B30" s="36" t="s">
        <v>67</v>
      </c>
      <c r="C30" s="46"/>
      <c r="D30" s="46">
        <v>2</v>
      </c>
      <c r="E30" s="46">
        <v>1</v>
      </c>
      <c r="F30" s="52">
        <v>0.1</v>
      </c>
      <c r="G30" s="46" t="str">
        <f t="shared" si="3"/>
        <v>0</v>
      </c>
      <c r="H30" s="46">
        <f t="shared" si="2"/>
        <v>0</v>
      </c>
      <c r="I30" s="52">
        <f t="shared" si="2"/>
        <v>0</v>
      </c>
      <c r="J30" s="168"/>
      <c r="K30" s="168"/>
      <c r="L30" s="169"/>
      <c r="M30" s="55"/>
    </row>
    <row r="31" spans="1:17" ht="47.25" x14ac:dyDescent="0.45">
      <c r="A31" s="33">
        <v>7</v>
      </c>
      <c r="B31" s="39" t="s">
        <v>138</v>
      </c>
      <c r="C31" s="46"/>
      <c r="D31" s="46">
        <v>2</v>
      </c>
      <c r="E31" s="46">
        <v>1</v>
      </c>
      <c r="F31" s="52">
        <v>0.1</v>
      </c>
      <c r="G31" s="46" t="str">
        <f t="shared" si="3"/>
        <v>0</v>
      </c>
      <c r="H31" s="46">
        <f t="shared" si="2"/>
        <v>0</v>
      </c>
      <c r="I31" s="52">
        <f t="shared" si="2"/>
        <v>0</v>
      </c>
      <c r="J31" s="168"/>
      <c r="K31" s="168"/>
      <c r="L31" s="169"/>
      <c r="M31" s="55"/>
    </row>
    <row r="32" spans="1:17" ht="78.75" x14ac:dyDescent="0.45">
      <c r="A32" s="33">
        <v>8</v>
      </c>
      <c r="B32" s="36" t="s">
        <v>139</v>
      </c>
      <c r="C32" s="46"/>
      <c r="D32" s="46">
        <v>2</v>
      </c>
      <c r="E32" s="46">
        <v>1</v>
      </c>
      <c r="F32" s="52">
        <v>0.1</v>
      </c>
      <c r="G32" s="46" t="str">
        <f t="shared" si="3"/>
        <v>0</v>
      </c>
      <c r="H32" s="46">
        <f t="shared" si="2"/>
        <v>0</v>
      </c>
      <c r="I32" s="52">
        <f t="shared" si="2"/>
        <v>0</v>
      </c>
      <c r="J32" s="168"/>
      <c r="K32" s="168"/>
      <c r="L32" s="169"/>
      <c r="M32" s="55"/>
    </row>
    <row r="33" spans="1:13" ht="63" x14ac:dyDescent="0.45">
      <c r="A33" s="33">
        <v>9</v>
      </c>
      <c r="B33" s="36" t="s">
        <v>140</v>
      </c>
      <c r="C33" s="46"/>
      <c r="D33" s="46">
        <v>2</v>
      </c>
      <c r="E33" s="46">
        <v>0.5</v>
      </c>
      <c r="F33" s="52">
        <v>0.1</v>
      </c>
      <c r="G33" s="46" t="str">
        <f t="shared" si="3"/>
        <v>0</v>
      </c>
      <c r="H33" s="46">
        <f t="shared" ref="H33:I46" si="4">G33*D33</f>
        <v>0</v>
      </c>
      <c r="I33" s="52">
        <f t="shared" si="4"/>
        <v>0</v>
      </c>
      <c r="J33" s="168"/>
      <c r="K33" s="168"/>
      <c r="L33" s="169"/>
      <c r="M33" s="55"/>
    </row>
    <row r="34" spans="1:13" x14ac:dyDescent="0.45">
      <c r="A34" s="171" t="s">
        <v>71</v>
      </c>
      <c r="B34" s="172"/>
      <c r="C34" s="150"/>
      <c r="D34" s="42"/>
    </row>
    <row r="35" spans="1:13" ht="31.5" x14ac:dyDescent="0.45">
      <c r="A35" s="33">
        <v>1</v>
      </c>
      <c r="B35" s="39" t="s">
        <v>141</v>
      </c>
      <c r="C35" s="46"/>
      <c r="D35" s="46">
        <v>3</v>
      </c>
      <c r="E35" s="46">
        <v>1</v>
      </c>
      <c r="F35" s="52" t="s">
        <v>36</v>
      </c>
      <c r="G35" s="46" t="str">
        <f>IF(C35="A-B","3",IF(C35="C-D","2",IF(C35="E","1","0")))</f>
        <v>0</v>
      </c>
      <c r="H35" s="46">
        <f t="shared" si="4"/>
        <v>0</v>
      </c>
      <c r="I35" s="52">
        <f t="shared" si="4"/>
        <v>0</v>
      </c>
      <c r="J35" s="168">
        <v>54</v>
      </c>
      <c r="K35" s="168">
        <f>SUM(I35:I47)</f>
        <v>9</v>
      </c>
      <c r="L35" s="169">
        <f>K35/J35*5</f>
        <v>0.83333333333333326</v>
      </c>
      <c r="M35" s="55">
        <f ca="1">OFFSET(L35,0,0)</f>
        <v>0.83333333333333326</v>
      </c>
    </row>
    <row r="36" spans="1:13" ht="31.5" x14ac:dyDescent="0.45">
      <c r="A36" s="33">
        <v>2</v>
      </c>
      <c r="B36" s="39" t="s">
        <v>142</v>
      </c>
      <c r="C36" s="46"/>
      <c r="D36" s="46">
        <v>3</v>
      </c>
      <c r="E36" s="46">
        <v>1</v>
      </c>
      <c r="F36" s="52">
        <v>0.1</v>
      </c>
      <c r="G36" s="46" t="str">
        <f>IF(C36="Oui","1","0")</f>
        <v>0</v>
      </c>
      <c r="H36" s="46">
        <f t="shared" si="4"/>
        <v>0</v>
      </c>
      <c r="I36" s="52">
        <f t="shared" si="4"/>
        <v>0</v>
      </c>
      <c r="J36" s="168"/>
      <c r="K36" s="168"/>
      <c r="L36" s="169"/>
      <c r="M36" s="55"/>
    </row>
    <row r="37" spans="1:13" ht="15.75" x14ac:dyDescent="0.45">
      <c r="A37" s="33">
        <v>3</v>
      </c>
      <c r="B37" s="39" t="s">
        <v>74</v>
      </c>
      <c r="C37" s="46"/>
      <c r="D37" s="46">
        <v>3</v>
      </c>
      <c r="E37" s="46">
        <v>1</v>
      </c>
      <c r="F37" s="52" t="s">
        <v>55</v>
      </c>
      <c r="G37" s="46" t="str">
        <f>IF(C37="Simple vitrage","1",IF(C37="Double vitrage","2","3"))</f>
        <v>3</v>
      </c>
      <c r="H37" s="46">
        <f t="shared" si="4"/>
        <v>9</v>
      </c>
      <c r="I37" s="52">
        <f t="shared" si="4"/>
        <v>9</v>
      </c>
      <c r="J37" s="168"/>
      <c r="K37" s="168"/>
      <c r="L37" s="169"/>
      <c r="M37" s="55"/>
    </row>
    <row r="38" spans="1:13" ht="47.25" x14ac:dyDescent="0.45">
      <c r="A38" s="33">
        <v>4</v>
      </c>
      <c r="B38" s="36" t="s">
        <v>75</v>
      </c>
      <c r="C38" s="46"/>
      <c r="D38" s="46">
        <v>3</v>
      </c>
      <c r="E38" s="46">
        <v>1</v>
      </c>
      <c r="F38" s="52">
        <v>0.1</v>
      </c>
      <c r="G38" s="46" t="str">
        <f>IF(C38="Oui","1","0")</f>
        <v>0</v>
      </c>
      <c r="H38" s="46">
        <f t="shared" si="4"/>
        <v>0</v>
      </c>
      <c r="I38" s="52">
        <f t="shared" si="4"/>
        <v>0</v>
      </c>
      <c r="J38" s="168"/>
      <c r="K38" s="168"/>
      <c r="L38" s="169"/>
      <c r="M38" s="55"/>
    </row>
    <row r="39" spans="1:13" ht="31.5" x14ac:dyDescent="0.45">
      <c r="A39" s="33">
        <v>5</v>
      </c>
      <c r="B39" s="36" t="s">
        <v>76</v>
      </c>
      <c r="C39" s="46"/>
      <c r="D39" s="46">
        <v>3</v>
      </c>
      <c r="E39" s="46">
        <v>1</v>
      </c>
      <c r="F39" s="52">
        <v>0.1</v>
      </c>
      <c r="G39" s="46" t="str">
        <f t="shared" ref="G39:G47" si="5">IF(C39="Oui","1","0")</f>
        <v>0</v>
      </c>
      <c r="H39" s="46">
        <f t="shared" si="4"/>
        <v>0</v>
      </c>
      <c r="I39" s="52">
        <f t="shared" si="4"/>
        <v>0</v>
      </c>
      <c r="J39" s="168"/>
      <c r="K39" s="168"/>
      <c r="L39" s="169"/>
      <c r="M39" s="55"/>
    </row>
    <row r="40" spans="1:13" ht="31.5" x14ac:dyDescent="0.45">
      <c r="A40" s="33">
        <v>6</v>
      </c>
      <c r="B40" s="36" t="s">
        <v>77</v>
      </c>
      <c r="C40" s="46"/>
      <c r="D40" s="46">
        <v>3</v>
      </c>
      <c r="E40" s="46">
        <v>1</v>
      </c>
      <c r="F40" s="52">
        <v>0.1</v>
      </c>
      <c r="G40" s="46" t="str">
        <f t="shared" si="5"/>
        <v>0</v>
      </c>
      <c r="H40" s="46">
        <f t="shared" si="4"/>
        <v>0</v>
      </c>
      <c r="I40" s="52">
        <f t="shared" si="4"/>
        <v>0</v>
      </c>
      <c r="J40" s="168"/>
      <c r="K40" s="168"/>
      <c r="L40" s="169"/>
      <c r="M40" s="55"/>
    </row>
    <row r="41" spans="1:13" ht="31.5" x14ac:dyDescent="0.45">
      <c r="A41" s="33">
        <v>7</v>
      </c>
      <c r="B41" s="36" t="s">
        <v>78</v>
      </c>
      <c r="C41" s="46"/>
      <c r="D41" s="46">
        <v>3</v>
      </c>
      <c r="E41" s="46">
        <v>1</v>
      </c>
      <c r="F41" s="52">
        <v>0.1</v>
      </c>
      <c r="G41" s="46" t="str">
        <f t="shared" si="5"/>
        <v>0</v>
      </c>
      <c r="H41" s="46">
        <f t="shared" si="4"/>
        <v>0</v>
      </c>
      <c r="I41" s="52">
        <f t="shared" si="4"/>
        <v>0</v>
      </c>
      <c r="J41" s="168"/>
      <c r="K41" s="168"/>
      <c r="L41" s="169"/>
      <c r="M41" s="55"/>
    </row>
    <row r="42" spans="1:13" ht="47.25" x14ac:dyDescent="0.45">
      <c r="A42" s="33">
        <v>8</v>
      </c>
      <c r="B42" s="39" t="s">
        <v>79</v>
      </c>
      <c r="C42" s="46"/>
      <c r="D42" s="46">
        <v>3</v>
      </c>
      <c r="E42" s="46">
        <v>1</v>
      </c>
      <c r="F42" s="52">
        <v>0.1</v>
      </c>
      <c r="G42" s="46" t="str">
        <f t="shared" si="5"/>
        <v>0</v>
      </c>
      <c r="H42" s="46">
        <f t="shared" si="4"/>
        <v>0</v>
      </c>
      <c r="I42" s="52">
        <f t="shared" si="4"/>
        <v>0</v>
      </c>
      <c r="J42" s="168"/>
      <c r="K42" s="168"/>
      <c r="L42" s="169"/>
      <c r="M42" s="55"/>
    </row>
    <row r="43" spans="1:13" ht="47.25" x14ac:dyDescent="0.45">
      <c r="A43" s="33">
        <v>9</v>
      </c>
      <c r="B43" s="36" t="s">
        <v>143</v>
      </c>
      <c r="C43" s="46"/>
      <c r="D43" s="46">
        <v>3</v>
      </c>
      <c r="E43" s="46">
        <v>1</v>
      </c>
      <c r="F43" s="52">
        <v>0.1</v>
      </c>
      <c r="G43" s="46" t="str">
        <f t="shared" si="5"/>
        <v>0</v>
      </c>
      <c r="H43" s="46">
        <f t="shared" si="4"/>
        <v>0</v>
      </c>
      <c r="I43" s="52">
        <f t="shared" si="4"/>
        <v>0</v>
      </c>
      <c r="J43" s="168"/>
      <c r="K43" s="168"/>
      <c r="L43" s="169"/>
      <c r="M43" s="55"/>
    </row>
    <row r="44" spans="1:13" ht="31.5" x14ac:dyDescent="0.45">
      <c r="A44" s="33">
        <v>10</v>
      </c>
      <c r="B44" s="39" t="s">
        <v>144</v>
      </c>
      <c r="C44" s="46"/>
      <c r="D44" s="46">
        <v>3</v>
      </c>
      <c r="E44" s="46">
        <v>1</v>
      </c>
      <c r="F44" s="52">
        <v>0.1</v>
      </c>
      <c r="G44" s="46" t="str">
        <f>IF(C44="Oui","1","0")</f>
        <v>0</v>
      </c>
      <c r="H44" s="46">
        <f t="shared" si="4"/>
        <v>0</v>
      </c>
      <c r="I44" s="52">
        <f t="shared" si="4"/>
        <v>0</v>
      </c>
      <c r="J44" s="168"/>
      <c r="K44" s="168"/>
      <c r="L44" s="169"/>
      <c r="M44" s="55"/>
    </row>
    <row r="45" spans="1:13" ht="15.75" x14ac:dyDescent="0.45">
      <c r="A45" s="33">
        <v>11</v>
      </c>
      <c r="B45" s="39" t="s">
        <v>82</v>
      </c>
      <c r="C45" s="46"/>
      <c r="D45" s="46">
        <v>3</v>
      </c>
      <c r="E45" s="46">
        <v>1</v>
      </c>
      <c r="F45" s="52">
        <v>0.1</v>
      </c>
      <c r="G45" s="46" t="str">
        <f>IF(C45="Oui","1","0")</f>
        <v>0</v>
      </c>
      <c r="H45" s="46">
        <f t="shared" si="4"/>
        <v>0</v>
      </c>
      <c r="I45" s="52">
        <f t="shared" si="4"/>
        <v>0</v>
      </c>
      <c r="J45" s="168"/>
      <c r="K45" s="168"/>
      <c r="L45" s="169"/>
      <c r="M45" s="55"/>
    </row>
    <row r="46" spans="1:13" ht="31.5" x14ac:dyDescent="0.45">
      <c r="A46" s="33">
        <v>12</v>
      </c>
      <c r="B46" s="36" t="s">
        <v>83</v>
      </c>
      <c r="C46" s="46"/>
      <c r="D46" s="46">
        <v>3</v>
      </c>
      <c r="E46" s="46">
        <v>1</v>
      </c>
      <c r="F46" s="52">
        <v>0.1</v>
      </c>
      <c r="G46" s="46" t="str">
        <f t="shared" si="5"/>
        <v>0</v>
      </c>
      <c r="H46" s="46">
        <f t="shared" si="4"/>
        <v>0</v>
      </c>
      <c r="I46" s="52">
        <f t="shared" si="4"/>
        <v>0</v>
      </c>
      <c r="J46" s="168"/>
      <c r="K46" s="168"/>
      <c r="L46" s="169"/>
      <c r="M46" s="55"/>
    </row>
    <row r="47" spans="1:13" ht="31.5" x14ac:dyDescent="0.45">
      <c r="A47" s="33">
        <v>13</v>
      </c>
      <c r="B47" s="36" t="s">
        <v>145</v>
      </c>
      <c r="C47" s="46"/>
      <c r="D47" s="46">
        <v>3</v>
      </c>
      <c r="E47" s="46">
        <v>1</v>
      </c>
      <c r="F47" s="52">
        <v>0.1</v>
      </c>
      <c r="G47" s="46" t="str">
        <f t="shared" si="5"/>
        <v>0</v>
      </c>
      <c r="H47" s="46">
        <f>G47*D47</f>
        <v>0</v>
      </c>
      <c r="I47" s="52">
        <f t="shared" ref="I47:I59" si="6">H47*E47</f>
        <v>0</v>
      </c>
      <c r="J47" s="168"/>
      <c r="K47" s="168"/>
      <c r="L47" s="169"/>
      <c r="M47" s="55"/>
    </row>
    <row r="48" spans="1:13" x14ac:dyDescent="0.45">
      <c r="A48" s="171" t="s">
        <v>85</v>
      </c>
      <c r="B48" s="172"/>
      <c r="C48" s="150"/>
      <c r="D48" s="42"/>
      <c r="G48" s="46"/>
      <c r="H48" s="46"/>
      <c r="I48" s="46"/>
    </row>
    <row r="49" spans="1:15" ht="31.5" x14ac:dyDescent="0.45">
      <c r="A49" s="33">
        <v>1</v>
      </c>
      <c r="B49" s="36" t="s">
        <v>86</v>
      </c>
      <c r="C49" s="46"/>
      <c r="D49" s="46">
        <v>2</v>
      </c>
      <c r="E49" s="46">
        <v>1</v>
      </c>
      <c r="F49" s="52">
        <v>0.1</v>
      </c>
      <c r="G49" s="46" t="str">
        <f>IF(C49="Oui","1","0")</f>
        <v>0</v>
      </c>
      <c r="H49" s="46">
        <f t="shared" ref="H49:H59" si="7">G49*D49</f>
        <v>0</v>
      </c>
      <c r="I49" s="52">
        <f t="shared" si="6"/>
        <v>0</v>
      </c>
      <c r="J49" s="168">
        <v>33</v>
      </c>
      <c r="K49" s="168">
        <f>SUM(I49:I60)</f>
        <v>10</v>
      </c>
      <c r="L49" s="169">
        <f>K49/J49*5</f>
        <v>1.5151515151515151</v>
      </c>
      <c r="M49" s="55">
        <f ca="1">OFFSET(L49,0,0)</f>
        <v>1.5151515151515151</v>
      </c>
    </row>
    <row r="50" spans="1:15" ht="31.5" x14ac:dyDescent="0.45">
      <c r="A50" s="33">
        <v>2</v>
      </c>
      <c r="B50" s="36" t="s">
        <v>87</v>
      </c>
      <c r="C50" s="46"/>
      <c r="D50" s="46">
        <v>2</v>
      </c>
      <c r="E50" s="46">
        <v>1</v>
      </c>
      <c r="F50" s="52" t="s">
        <v>33</v>
      </c>
      <c r="G50" s="46" t="str">
        <f>IF(C50="En hausse","0",IF(C50="Stable","1",IF(C50="En baisse de moins de 5%","2",IF(C50="En baisse de moins de 10%","3",IF(C50="En baisse de moins de 15%","4","5")))))</f>
        <v>5</v>
      </c>
      <c r="H50" s="46">
        <f t="shared" si="7"/>
        <v>10</v>
      </c>
      <c r="I50" s="52">
        <f t="shared" si="6"/>
        <v>10</v>
      </c>
      <c r="J50" s="168"/>
      <c r="K50" s="168"/>
      <c r="L50" s="169"/>
      <c r="M50" s="55"/>
    </row>
    <row r="51" spans="1:15" ht="31.5" x14ac:dyDescent="0.45">
      <c r="A51" s="33">
        <v>3</v>
      </c>
      <c r="B51" s="36" t="s">
        <v>88</v>
      </c>
      <c r="C51" s="46"/>
      <c r="D51" s="46">
        <v>2</v>
      </c>
      <c r="E51" s="46">
        <v>1</v>
      </c>
      <c r="F51" s="52">
        <v>0.1</v>
      </c>
      <c r="G51" s="46" t="str">
        <f>IF(C51="Oui","1","0")</f>
        <v>0</v>
      </c>
      <c r="H51" s="46">
        <f t="shared" si="7"/>
        <v>0</v>
      </c>
      <c r="I51" s="52">
        <f t="shared" si="6"/>
        <v>0</v>
      </c>
      <c r="J51" s="168"/>
      <c r="K51" s="168"/>
      <c r="L51" s="169"/>
      <c r="M51" s="55"/>
    </row>
    <row r="52" spans="1:15" ht="15.75" x14ac:dyDescent="0.45">
      <c r="A52" s="33">
        <v>4</v>
      </c>
      <c r="B52" s="39" t="s">
        <v>146</v>
      </c>
      <c r="C52" s="46"/>
      <c r="D52" s="46">
        <v>2</v>
      </c>
      <c r="E52" s="46">
        <v>1</v>
      </c>
      <c r="F52" s="52" t="s">
        <v>46</v>
      </c>
      <c r="G52" s="46" t="str">
        <f>IF(C52="Oui",2,IF(C52="Partiellement","1","0"))</f>
        <v>0</v>
      </c>
      <c r="H52" s="46">
        <f t="shared" si="7"/>
        <v>0</v>
      </c>
      <c r="I52" s="52">
        <f t="shared" si="6"/>
        <v>0</v>
      </c>
      <c r="J52" s="168"/>
      <c r="K52" s="168"/>
      <c r="L52" s="169"/>
      <c r="M52" s="55"/>
    </row>
    <row r="53" spans="1:15" ht="15.75" x14ac:dyDescent="0.45">
      <c r="A53" s="33">
        <v>5</v>
      </c>
      <c r="B53" s="39" t="s">
        <v>90</v>
      </c>
      <c r="C53" s="46"/>
      <c r="D53" s="46">
        <v>2</v>
      </c>
      <c r="E53" s="46">
        <v>0.5</v>
      </c>
      <c r="F53" s="52" t="s">
        <v>46</v>
      </c>
      <c r="G53" s="46" t="str">
        <f>IF(C53="Oui",2,IF(C53="Partiellement","1","0"))</f>
        <v>0</v>
      </c>
      <c r="H53" s="46">
        <f t="shared" si="7"/>
        <v>0</v>
      </c>
      <c r="I53" s="52">
        <f t="shared" si="6"/>
        <v>0</v>
      </c>
      <c r="J53" s="168"/>
      <c r="K53" s="168"/>
      <c r="L53" s="169"/>
      <c r="M53" s="55"/>
      <c r="N53" s="42" t="s">
        <v>91</v>
      </c>
      <c r="O53" s="42"/>
    </row>
    <row r="54" spans="1:15" ht="31.5" x14ac:dyDescent="0.45">
      <c r="A54" s="33">
        <v>6</v>
      </c>
      <c r="B54" s="39" t="s">
        <v>92</v>
      </c>
      <c r="C54" s="46"/>
      <c r="D54" s="46">
        <v>2</v>
      </c>
      <c r="E54" s="46">
        <v>1</v>
      </c>
      <c r="F54" s="52">
        <v>0.1</v>
      </c>
      <c r="G54" s="46" t="str">
        <f t="shared" ref="G54:G60" si="8">IF(C54="Oui","1","0")</f>
        <v>0</v>
      </c>
      <c r="H54" s="46">
        <f t="shared" si="7"/>
        <v>0</v>
      </c>
      <c r="I54" s="52">
        <f t="shared" si="6"/>
        <v>0</v>
      </c>
      <c r="J54" s="168"/>
      <c r="K54" s="168"/>
      <c r="L54" s="169"/>
      <c r="M54" s="55"/>
    </row>
    <row r="55" spans="1:15" ht="31.5" x14ac:dyDescent="0.45">
      <c r="A55" s="33">
        <v>7</v>
      </c>
      <c r="B55" s="39" t="s">
        <v>93</v>
      </c>
      <c r="C55" s="46"/>
      <c r="D55" s="46">
        <v>2</v>
      </c>
      <c r="E55" s="46">
        <v>1</v>
      </c>
      <c r="F55" s="52">
        <v>0.1</v>
      </c>
      <c r="G55" s="46" t="str">
        <f t="shared" si="8"/>
        <v>0</v>
      </c>
      <c r="H55" s="46">
        <f t="shared" si="7"/>
        <v>0</v>
      </c>
      <c r="I55" s="52">
        <f t="shared" si="6"/>
        <v>0</v>
      </c>
      <c r="J55" s="168"/>
      <c r="K55" s="168"/>
      <c r="L55" s="169"/>
      <c r="M55" s="55"/>
    </row>
    <row r="56" spans="1:15" ht="31.5" x14ac:dyDescent="0.45">
      <c r="A56" s="33">
        <v>8</v>
      </c>
      <c r="B56" s="39" t="s">
        <v>94</v>
      </c>
      <c r="C56" s="46"/>
      <c r="D56" s="46">
        <v>2</v>
      </c>
      <c r="E56" s="46">
        <v>1</v>
      </c>
      <c r="F56" s="52">
        <v>0.1</v>
      </c>
      <c r="G56" s="46" t="str">
        <f t="shared" si="8"/>
        <v>0</v>
      </c>
      <c r="H56" s="46">
        <f t="shared" si="7"/>
        <v>0</v>
      </c>
      <c r="I56" s="52">
        <f t="shared" si="6"/>
        <v>0</v>
      </c>
      <c r="J56" s="168"/>
      <c r="K56" s="168"/>
      <c r="L56" s="169"/>
      <c r="M56" s="55"/>
    </row>
    <row r="57" spans="1:15" ht="31.5" x14ac:dyDescent="0.45">
      <c r="A57" s="33">
        <v>9</v>
      </c>
      <c r="B57" s="39" t="s">
        <v>95</v>
      </c>
      <c r="C57" s="46"/>
      <c r="D57" s="46">
        <v>2</v>
      </c>
      <c r="E57" s="46">
        <v>1</v>
      </c>
      <c r="F57" s="52">
        <v>0.1</v>
      </c>
      <c r="G57" s="46" t="str">
        <f t="shared" si="8"/>
        <v>0</v>
      </c>
      <c r="H57" s="46">
        <f t="shared" si="7"/>
        <v>0</v>
      </c>
      <c r="I57" s="52">
        <f t="shared" si="6"/>
        <v>0</v>
      </c>
      <c r="J57" s="168"/>
      <c r="K57" s="168"/>
      <c r="L57" s="169"/>
      <c r="M57" s="55"/>
    </row>
    <row r="58" spans="1:15" ht="15.75" x14ac:dyDescent="0.45">
      <c r="A58" s="33">
        <v>10</v>
      </c>
      <c r="B58" s="39" t="s">
        <v>147</v>
      </c>
      <c r="C58" s="46"/>
      <c r="D58" s="46">
        <v>2</v>
      </c>
      <c r="E58" s="46">
        <v>1</v>
      </c>
      <c r="F58" s="52">
        <v>0.1</v>
      </c>
      <c r="G58" s="46" t="str">
        <f t="shared" si="8"/>
        <v>0</v>
      </c>
      <c r="H58" s="46">
        <f t="shared" si="7"/>
        <v>0</v>
      </c>
      <c r="I58" s="52">
        <f t="shared" si="6"/>
        <v>0</v>
      </c>
      <c r="J58" s="168"/>
      <c r="K58" s="168"/>
      <c r="L58" s="169"/>
      <c r="M58" s="55"/>
    </row>
    <row r="59" spans="1:15" ht="47.25" x14ac:dyDescent="0.45">
      <c r="A59" s="33">
        <v>11</v>
      </c>
      <c r="B59" s="36" t="s">
        <v>97</v>
      </c>
      <c r="C59" s="46"/>
      <c r="D59" s="46">
        <v>2</v>
      </c>
      <c r="E59" s="46">
        <v>1</v>
      </c>
      <c r="F59" s="52">
        <v>0.1</v>
      </c>
      <c r="G59" s="46" t="str">
        <f t="shared" si="8"/>
        <v>0</v>
      </c>
      <c r="H59" s="46">
        <f t="shared" si="7"/>
        <v>0</v>
      </c>
      <c r="I59" s="52">
        <f t="shared" si="6"/>
        <v>0</v>
      </c>
      <c r="J59" s="168"/>
      <c r="K59" s="168"/>
      <c r="L59" s="169"/>
      <c r="M59" s="55"/>
    </row>
    <row r="60" spans="1:15" ht="31.5" x14ac:dyDescent="0.45">
      <c r="A60" s="33">
        <v>12</v>
      </c>
      <c r="B60" s="36" t="s">
        <v>98</v>
      </c>
      <c r="C60" s="46"/>
      <c r="D60" s="46">
        <v>2</v>
      </c>
      <c r="E60" s="46">
        <v>0.5</v>
      </c>
      <c r="F60" s="52">
        <v>0.1</v>
      </c>
      <c r="G60" s="46" t="str">
        <f t="shared" si="8"/>
        <v>0</v>
      </c>
      <c r="H60" s="46">
        <f>G60*D60</f>
        <v>0</v>
      </c>
      <c r="I60" s="52">
        <f>H60*E60</f>
        <v>0</v>
      </c>
      <c r="J60" s="168"/>
      <c r="K60" s="168"/>
      <c r="L60" s="169"/>
      <c r="M60" s="55"/>
    </row>
    <row r="61" spans="1:15" x14ac:dyDescent="0.45">
      <c r="A61" s="171" t="s">
        <v>99</v>
      </c>
      <c r="B61" s="172"/>
      <c r="C61" s="150"/>
      <c r="D61" s="42"/>
      <c r="G61" s="46"/>
      <c r="H61" s="46"/>
      <c r="I61" s="46"/>
    </row>
    <row r="62" spans="1:15" ht="47.25" x14ac:dyDescent="0.45">
      <c r="A62" s="33">
        <v>1</v>
      </c>
      <c r="B62" s="39" t="s">
        <v>148</v>
      </c>
      <c r="C62" s="46"/>
      <c r="D62" s="46">
        <v>3</v>
      </c>
      <c r="E62" s="46">
        <v>1</v>
      </c>
      <c r="F62" s="52">
        <v>0.1</v>
      </c>
      <c r="G62" s="46" t="str">
        <f t="shared" ref="G62:G68" si="9">IF(C62="Oui","1","0")</f>
        <v>0</v>
      </c>
      <c r="H62" s="46">
        <f t="shared" ref="H62:I68" si="10">G62*D62</f>
        <v>0</v>
      </c>
      <c r="I62" s="52">
        <f t="shared" si="10"/>
        <v>0</v>
      </c>
      <c r="J62" s="153">
        <v>21</v>
      </c>
      <c r="K62" s="153">
        <f>SUM(I62:I68)</f>
        <v>0</v>
      </c>
      <c r="L62" s="154">
        <f>K62/J62*5</f>
        <v>0</v>
      </c>
      <c r="M62" s="55">
        <f ca="1">OFFSET(L62,0,0)</f>
        <v>0</v>
      </c>
    </row>
    <row r="63" spans="1:15" ht="31.5" x14ac:dyDescent="0.45">
      <c r="A63" s="33">
        <v>2</v>
      </c>
      <c r="B63" s="36" t="s">
        <v>101</v>
      </c>
      <c r="C63" s="46"/>
      <c r="D63" s="46">
        <v>3</v>
      </c>
      <c r="E63" s="46">
        <v>1</v>
      </c>
      <c r="F63" s="52">
        <v>0.1</v>
      </c>
      <c r="G63" s="46" t="str">
        <f t="shared" si="9"/>
        <v>0</v>
      </c>
      <c r="H63" s="46">
        <f t="shared" si="10"/>
        <v>0</v>
      </c>
      <c r="I63" s="52">
        <f t="shared" si="10"/>
        <v>0</v>
      </c>
      <c r="J63" s="153"/>
      <c r="K63" s="153"/>
      <c r="L63" s="154"/>
      <c r="M63" s="56"/>
    </row>
    <row r="64" spans="1:15" ht="47.25" x14ac:dyDescent="0.45">
      <c r="A64" s="33">
        <v>3</v>
      </c>
      <c r="B64" s="36" t="s">
        <v>102</v>
      </c>
      <c r="C64" s="46"/>
      <c r="D64" s="46">
        <v>3</v>
      </c>
      <c r="E64" s="46">
        <v>1</v>
      </c>
      <c r="F64" s="52">
        <v>0.1</v>
      </c>
      <c r="G64" s="46" t="str">
        <f t="shared" si="9"/>
        <v>0</v>
      </c>
      <c r="H64" s="46">
        <f t="shared" si="10"/>
        <v>0</v>
      </c>
      <c r="I64" s="52">
        <f t="shared" si="10"/>
        <v>0</v>
      </c>
      <c r="J64" s="153"/>
      <c r="K64" s="153"/>
      <c r="L64" s="154"/>
      <c r="M64" s="56"/>
    </row>
    <row r="65" spans="1:13" ht="47.25" x14ac:dyDescent="0.45">
      <c r="A65" s="33">
        <v>4</v>
      </c>
      <c r="B65" s="36" t="s">
        <v>103</v>
      </c>
      <c r="C65" s="46"/>
      <c r="D65" s="46">
        <v>3</v>
      </c>
      <c r="E65" s="46">
        <v>1</v>
      </c>
      <c r="F65" s="52">
        <v>0.1</v>
      </c>
      <c r="G65" s="46" t="str">
        <f t="shared" si="9"/>
        <v>0</v>
      </c>
      <c r="H65" s="46">
        <f t="shared" si="10"/>
        <v>0</v>
      </c>
      <c r="I65" s="52">
        <f t="shared" si="10"/>
        <v>0</v>
      </c>
      <c r="J65" s="153"/>
      <c r="K65" s="153"/>
      <c r="L65" s="154"/>
      <c r="M65" s="56"/>
    </row>
    <row r="66" spans="1:13" ht="15.75" x14ac:dyDescent="0.45">
      <c r="A66" s="33">
        <v>5</v>
      </c>
      <c r="B66" s="36" t="s">
        <v>104</v>
      </c>
      <c r="C66" s="46"/>
      <c r="D66" s="46">
        <v>3</v>
      </c>
      <c r="E66" s="46">
        <v>1</v>
      </c>
      <c r="F66" s="52">
        <v>0.1</v>
      </c>
      <c r="G66" s="46" t="str">
        <f t="shared" si="9"/>
        <v>0</v>
      </c>
      <c r="H66" s="46">
        <f t="shared" si="10"/>
        <v>0</v>
      </c>
      <c r="I66" s="52">
        <f t="shared" si="10"/>
        <v>0</v>
      </c>
      <c r="J66" s="153"/>
      <c r="K66" s="153"/>
      <c r="L66" s="154"/>
      <c r="M66" s="56"/>
    </row>
    <row r="67" spans="1:13" ht="31.5" x14ac:dyDescent="0.45">
      <c r="A67" s="33">
        <v>6</v>
      </c>
      <c r="B67" s="36" t="s">
        <v>105</v>
      </c>
      <c r="C67" s="46"/>
      <c r="D67" s="46">
        <v>3</v>
      </c>
      <c r="E67" s="46">
        <v>1</v>
      </c>
      <c r="F67" s="52">
        <v>0.1</v>
      </c>
      <c r="G67" s="46" t="str">
        <f t="shared" si="9"/>
        <v>0</v>
      </c>
      <c r="H67" s="46">
        <f t="shared" si="10"/>
        <v>0</v>
      </c>
      <c r="I67" s="52">
        <f t="shared" si="10"/>
        <v>0</v>
      </c>
      <c r="J67" s="153"/>
      <c r="K67" s="153"/>
      <c r="L67" s="154"/>
      <c r="M67" s="56"/>
    </row>
    <row r="68" spans="1:13" ht="47.25" x14ac:dyDescent="0.45">
      <c r="A68" s="33">
        <v>7</v>
      </c>
      <c r="B68" s="36" t="s">
        <v>149</v>
      </c>
      <c r="C68" s="46"/>
      <c r="D68" s="46">
        <v>3</v>
      </c>
      <c r="E68" s="46">
        <v>1</v>
      </c>
      <c r="F68" s="52">
        <v>0.1</v>
      </c>
      <c r="G68" s="46" t="str">
        <f t="shared" si="9"/>
        <v>0</v>
      </c>
      <c r="H68" s="46">
        <f t="shared" si="10"/>
        <v>0</v>
      </c>
      <c r="I68" s="52">
        <f t="shared" si="10"/>
        <v>0</v>
      </c>
      <c r="J68" s="153"/>
      <c r="K68" s="153"/>
      <c r="L68" s="154"/>
      <c r="M68" s="56"/>
    </row>
    <row r="69" spans="1:13" x14ac:dyDescent="0.45">
      <c r="A69" s="171" t="s">
        <v>107</v>
      </c>
      <c r="B69" s="172"/>
      <c r="C69" s="150"/>
      <c r="D69" s="42"/>
    </row>
    <row r="70" spans="1:13" ht="15.75" x14ac:dyDescent="0.45">
      <c r="A70" s="33">
        <v>1</v>
      </c>
      <c r="B70" s="39" t="s">
        <v>108</v>
      </c>
      <c r="C70" s="46"/>
      <c r="D70" s="46">
        <v>2</v>
      </c>
      <c r="E70" s="46">
        <v>1</v>
      </c>
      <c r="F70" s="52">
        <v>0.1</v>
      </c>
      <c r="G70" s="52" t="str">
        <f>IF(C70="Oui","1","0")</f>
        <v>0</v>
      </c>
      <c r="H70" s="46">
        <f t="shared" ref="H70:H79" si="11">G70*D70</f>
        <v>0</v>
      </c>
      <c r="I70" s="52">
        <f t="shared" ref="I70:I79" si="12">H70*E70</f>
        <v>0</v>
      </c>
      <c r="J70" s="153">
        <v>21</v>
      </c>
      <c r="K70" s="153">
        <f>SUM(I70:I79)</f>
        <v>0</v>
      </c>
      <c r="L70" s="154">
        <f>K70/J70*5</f>
        <v>0</v>
      </c>
      <c r="M70" s="55">
        <f ca="1">OFFSET(L70,0,0)</f>
        <v>0</v>
      </c>
    </row>
    <row r="71" spans="1:13" ht="31.5" x14ac:dyDescent="0.45">
      <c r="A71" s="33">
        <v>2</v>
      </c>
      <c r="B71" s="39" t="s">
        <v>109</v>
      </c>
      <c r="C71" s="46"/>
      <c r="D71" s="46">
        <v>2</v>
      </c>
      <c r="E71" s="46">
        <v>1</v>
      </c>
      <c r="F71" s="52" t="s">
        <v>46</v>
      </c>
      <c r="G71" s="52" t="str">
        <f>IF(C71="Oui",2,IF(C71="Partiellement","1","0"))</f>
        <v>0</v>
      </c>
      <c r="H71" s="46">
        <f t="shared" si="11"/>
        <v>0</v>
      </c>
      <c r="I71" s="52">
        <f t="shared" si="12"/>
        <v>0</v>
      </c>
      <c r="J71" s="153"/>
      <c r="K71" s="153"/>
      <c r="L71" s="154"/>
      <c r="M71" s="56"/>
    </row>
    <row r="72" spans="1:13" ht="31.5" x14ac:dyDescent="0.45">
      <c r="A72" s="33">
        <v>3</v>
      </c>
      <c r="B72" s="39" t="s">
        <v>110</v>
      </c>
      <c r="C72" s="46"/>
      <c r="D72" s="46">
        <v>2</v>
      </c>
      <c r="E72" s="46">
        <v>1</v>
      </c>
      <c r="F72" s="52">
        <v>0.1</v>
      </c>
      <c r="G72" s="52" t="str">
        <f t="shared" ref="G72:G79" si="13">IF(C72="Oui","1","0")</f>
        <v>0</v>
      </c>
      <c r="H72" s="46">
        <f t="shared" si="11"/>
        <v>0</v>
      </c>
      <c r="I72" s="52">
        <f t="shared" si="12"/>
        <v>0</v>
      </c>
      <c r="J72" s="153"/>
      <c r="K72" s="153"/>
      <c r="L72" s="154"/>
      <c r="M72" s="56"/>
    </row>
    <row r="73" spans="1:13" ht="31.5" x14ac:dyDescent="0.45">
      <c r="A73" s="33">
        <v>4</v>
      </c>
      <c r="B73" s="39" t="s">
        <v>111</v>
      </c>
      <c r="C73" s="46"/>
      <c r="D73" s="46">
        <v>2</v>
      </c>
      <c r="E73" s="46">
        <v>1</v>
      </c>
      <c r="F73" s="52">
        <v>0.1</v>
      </c>
      <c r="G73" s="52" t="str">
        <f t="shared" si="13"/>
        <v>0</v>
      </c>
      <c r="H73" s="46">
        <f t="shared" si="11"/>
        <v>0</v>
      </c>
      <c r="I73" s="52">
        <f t="shared" si="12"/>
        <v>0</v>
      </c>
      <c r="J73" s="153"/>
      <c r="K73" s="153"/>
      <c r="L73" s="154"/>
      <c r="M73" s="56"/>
    </row>
    <row r="74" spans="1:13" ht="31.5" x14ac:dyDescent="0.45">
      <c r="A74" s="33">
        <v>5</v>
      </c>
      <c r="B74" s="36" t="s">
        <v>112</v>
      </c>
      <c r="C74" s="46"/>
      <c r="D74" s="46">
        <v>2</v>
      </c>
      <c r="E74" s="46">
        <v>1</v>
      </c>
      <c r="F74" s="52">
        <v>0.1</v>
      </c>
      <c r="G74" s="52" t="str">
        <f t="shared" si="13"/>
        <v>0</v>
      </c>
      <c r="H74" s="46">
        <f t="shared" si="11"/>
        <v>0</v>
      </c>
      <c r="I74" s="52">
        <f t="shared" si="12"/>
        <v>0</v>
      </c>
      <c r="J74" s="153"/>
      <c r="K74" s="153"/>
      <c r="L74" s="154"/>
      <c r="M74" s="56"/>
    </row>
    <row r="75" spans="1:13" ht="31.5" x14ac:dyDescent="0.45">
      <c r="A75" s="33">
        <v>6</v>
      </c>
      <c r="B75" s="36" t="s">
        <v>113</v>
      </c>
      <c r="C75" s="46"/>
      <c r="D75" s="46">
        <v>2</v>
      </c>
      <c r="E75" s="46">
        <v>1</v>
      </c>
      <c r="F75" s="52">
        <v>0.1</v>
      </c>
      <c r="G75" s="52" t="str">
        <f t="shared" si="13"/>
        <v>0</v>
      </c>
      <c r="H75" s="46">
        <f t="shared" si="11"/>
        <v>0</v>
      </c>
      <c r="I75" s="52">
        <f t="shared" si="12"/>
        <v>0</v>
      </c>
      <c r="J75" s="153"/>
      <c r="K75" s="153"/>
      <c r="L75" s="154"/>
      <c r="M75" s="56"/>
    </row>
    <row r="76" spans="1:13" ht="31.5" x14ac:dyDescent="0.45">
      <c r="A76" s="33">
        <v>7</v>
      </c>
      <c r="B76" s="36" t="s">
        <v>114</v>
      </c>
      <c r="C76" s="46"/>
      <c r="D76" s="46">
        <v>2</v>
      </c>
      <c r="E76" s="46">
        <v>1</v>
      </c>
      <c r="F76" s="52">
        <v>0.1</v>
      </c>
      <c r="G76" s="52" t="str">
        <f t="shared" si="13"/>
        <v>0</v>
      </c>
      <c r="H76" s="46">
        <f t="shared" si="11"/>
        <v>0</v>
      </c>
      <c r="I76" s="52">
        <f t="shared" si="12"/>
        <v>0</v>
      </c>
      <c r="J76" s="153"/>
      <c r="K76" s="153"/>
      <c r="L76" s="154"/>
      <c r="M76" s="56"/>
    </row>
    <row r="77" spans="1:13" ht="31.5" x14ac:dyDescent="0.45">
      <c r="A77" s="33">
        <v>8</v>
      </c>
      <c r="B77" s="36" t="s">
        <v>150</v>
      </c>
      <c r="C77" s="46"/>
      <c r="D77" s="46">
        <v>2</v>
      </c>
      <c r="E77" s="46">
        <v>1</v>
      </c>
      <c r="F77" s="52">
        <v>0.1</v>
      </c>
      <c r="G77" s="52" t="str">
        <f t="shared" si="13"/>
        <v>0</v>
      </c>
      <c r="H77" s="46">
        <f t="shared" si="11"/>
        <v>0</v>
      </c>
      <c r="I77" s="52">
        <f t="shared" si="12"/>
        <v>0</v>
      </c>
      <c r="J77" s="153"/>
      <c r="K77" s="153"/>
      <c r="L77" s="154"/>
      <c r="M77" s="56"/>
    </row>
    <row r="78" spans="1:13" ht="31.5" x14ac:dyDescent="0.45">
      <c r="A78" s="33">
        <v>9</v>
      </c>
      <c r="B78" s="36" t="s">
        <v>116</v>
      </c>
      <c r="C78" s="46"/>
      <c r="D78" s="46">
        <v>2</v>
      </c>
      <c r="E78" s="46">
        <v>1</v>
      </c>
      <c r="F78" s="52">
        <v>0.1</v>
      </c>
      <c r="G78" s="52" t="str">
        <f t="shared" si="13"/>
        <v>0</v>
      </c>
      <c r="H78" s="46">
        <f t="shared" si="11"/>
        <v>0</v>
      </c>
      <c r="I78" s="52">
        <f t="shared" si="12"/>
        <v>0</v>
      </c>
      <c r="J78" s="153"/>
      <c r="K78" s="153"/>
      <c r="L78" s="154"/>
      <c r="M78" s="56"/>
    </row>
    <row r="79" spans="1:13" ht="47.25" x14ac:dyDescent="0.45">
      <c r="A79" s="33">
        <v>10</v>
      </c>
      <c r="B79" s="36" t="s">
        <v>117</v>
      </c>
      <c r="C79" s="46"/>
      <c r="D79" s="46">
        <v>2</v>
      </c>
      <c r="E79" s="46">
        <v>0.5</v>
      </c>
      <c r="F79" s="52">
        <v>0.1</v>
      </c>
      <c r="G79" s="52" t="str">
        <f t="shared" si="13"/>
        <v>0</v>
      </c>
      <c r="H79" s="46">
        <f t="shared" si="11"/>
        <v>0</v>
      </c>
      <c r="I79" s="52">
        <f t="shared" si="12"/>
        <v>0</v>
      </c>
      <c r="J79" s="153"/>
      <c r="K79" s="153"/>
      <c r="L79" s="154"/>
      <c r="M79" s="56"/>
    </row>
    <row r="80" spans="1:13" x14ac:dyDescent="0.45">
      <c r="A80" s="171" t="s">
        <v>118</v>
      </c>
      <c r="B80" s="172"/>
      <c r="C80" s="150"/>
      <c r="D80" s="42"/>
    </row>
    <row r="81" spans="1:17" ht="31.5" x14ac:dyDescent="0.45">
      <c r="A81" s="33">
        <v>1</v>
      </c>
      <c r="B81" s="36" t="s">
        <v>119</v>
      </c>
      <c r="C81" s="46"/>
      <c r="D81" s="46">
        <v>1</v>
      </c>
      <c r="E81" s="46">
        <v>1</v>
      </c>
      <c r="F81" s="52">
        <v>0.1</v>
      </c>
      <c r="G81" s="52" t="str">
        <f t="shared" ref="G81:G88" si="14">IF(C81="Oui","1","0")</f>
        <v>0</v>
      </c>
      <c r="H81" s="46">
        <f t="shared" ref="H81:I88" si="15">G81*D81</f>
        <v>0</v>
      </c>
      <c r="I81" s="52">
        <f t="shared" si="15"/>
        <v>0</v>
      </c>
      <c r="J81" s="153">
        <v>7.5</v>
      </c>
      <c r="K81" s="153">
        <f>SUM(I81:I88)</f>
        <v>0</v>
      </c>
      <c r="L81" s="154">
        <f>K81/J81*5</f>
        <v>0</v>
      </c>
      <c r="M81" s="55">
        <f ca="1">OFFSET(L81,0,0)</f>
        <v>0</v>
      </c>
    </row>
    <row r="82" spans="1:17" ht="47.25" x14ac:dyDescent="0.45">
      <c r="A82" s="33">
        <v>2</v>
      </c>
      <c r="B82" s="36" t="s">
        <v>151</v>
      </c>
      <c r="C82" s="46"/>
      <c r="D82" s="46">
        <v>1</v>
      </c>
      <c r="E82" s="46">
        <v>1</v>
      </c>
      <c r="F82" s="52">
        <v>0.1</v>
      </c>
      <c r="G82" s="52" t="str">
        <f t="shared" si="14"/>
        <v>0</v>
      </c>
      <c r="H82" s="46">
        <f t="shared" si="15"/>
        <v>0</v>
      </c>
      <c r="I82" s="52">
        <f t="shared" si="15"/>
        <v>0</v>
      </c>
      <c r="J82" s="153"/>
      <c r="K82" s="153"/>
      <c r="L82" s="154"/>
      <c r="M82" s="56"/>
    </row>
    <row r="83" spans="1:17" ht="15.75" x14ac:dyDescent="0.45">
      <c r="A83" s="33">
        <v>3</v>
      </c>
      <c r="B83" s="36" t="s">
        <v>121</v>
      </c>
      <c r="C83" s="46"/>
      <c r="D83" s="46">
        <v>1</v>
      </c>
      <c r="E83" s="46">
        <v>1</v>
      </c>
      <c r="F83" s="52">
        <v>0.1</v>
      </c>
      <c r="G83" s="52" t="str">
        <f t="shared" si="14"/>
        <v>0</v>
      </c>
      <c r="H83" s="46">
        <f t="shared" si="15"/>
        <v>0</v>
      </c>
      <c r="I83" s="52">
        <f t="shared" si="15"/>
        <v>0</v>
      </c>
      <c r="J83" s="153"/>
      <c r="K83" s="153"/>
      <c r="L83" s="154"/>
      <c r="M83" s="56"/>
    </row>
    <row r="84" spans="1:17" ht="47.25" x14ac:dyDescent="0.45">
      <c r="A84" s="33">
        <v>4</v>
      </c>
      <c r="B84" s="39" t="s">
        <v>122</v>
      </c>
      <c r="C84" s="46"/>
      <c r="D84" s="46">
        <v>1</v>
      </c>
      <c r="E84" s="46">
        <v>1</v>
      </c>
      <c r="F84" s="52">
        <v>0.1</v>
      </c>
      <c r="G84" s="52" t="str">
        <f t="shared" si="14"/>
        <v>0</v>
      </c>
      <c r="H84" s="46">
        <f t="shared" si="15"/>
        <v>0</v>
      </c>
      <c r="I84" s="52">
        <f t="shared" si="15"/>
        <v>0</v>
      </c>
      <c r="J84" s="153"/>
      <c r="K84" s="153"/>
      <c r="L84" s="154"/>
      <c r="M84" s="56"/>
    </row>
    <row r="85" spans="1:17" ht="15.75" x14ac:dyDescent="0.45">
      <c r="A85" s="33">
        <v>5</v>
      </c>
      <c r="B85" s="36" t="s">
        <v>123</v>
      </c>
      <c r="C85" s="46"/>
      <c r="D85" s="46">
        <v>1</v>
      </c>
      <c r="E85" s="46">
        <v>1</v>
      </c>
      <c r="F85" s="52">
        <v>0.1</v>
      </c>
      <c r="G85" s="52" t="str">
        <f t="shared" si="14"/>
        <v>0</v>
      </c>
      <c r="H85" s="46">
        <f t="shared" si="15"/>
        <v>0</v>
      </c>
      <c r="I85" s="52">
        <f t="shared" si="15"/>
        <v>0</v>
      </c>
      <c r="J85" s="153"/>
      <c r="K85" s="153"/>
      <c r="L85" s="154"/>
      <c r="M85" s="56"/>
    </row>
    <row r="86" spans="1:17" ht="47.25" x14ac:dyDescent="0.45">
      <c r="A86" s="33">
        <v>6</v>
      </c>
      <c r="B86" s="39" t="s">
        <v>152</v>
      </c>
      <c r="C86" s="46"/>
      <c r="D86" s="46">
        <v>1</v>
      </c>
      <c r="E86" s="46">
        <v>1</v>
      </c>
      <c r="F86" s="52">
        <v>0.1</v>
      </c>
      <c r="G86" s="52" t="str">
        <f t="shared" si="14"/>
        <v>0</v>
      </c>
      <c r="H86" s="46">
        <f t="shared" si="15"/>
        <v>0</v>
      </c>
      <c r="I86" s="52">
        <f t="shared" si="15"/>
        <v>0</v>
      </c>
      <c r="J86" s="153"/>
      <c r="K86" s="153"/>
      <c r="L86" s="154"/>
      <c r="M86" s="56"/>
    </row>
    <row r="87" spans="1:17" ht="31.9" thickBot="1" x14ac:dyDescent="0.5">
      <c r="A87" s="33">
        <v>7</v>
      </c>
      <c r="B87" s="36" t="s">
        <v>125</v>
      </c>
      <c r="C87" s="46"/>
      <c r="D87" s="46">
        <v>1</v>
      </c>
      <c r="E87" s="46">
        <v>1</v>
      </c>
      <c r="F87" s="52">
        <v>0.1</v>
      </c>
      <c r="G87" s="52" t="str">
        <f t="shared" si="14"/>
        <v>0</v>
      </c>
      <c r="H87" s="46">
        <f t="shared" si="15"/>
        <v>0</v>
      </c>
      <c r="I87" s="52">
        <f t="shared" si="15"/>
        <v>0</v>
      </c>
      <c r="J87" s="153"/>
      <c r="K87" s="153"/>
      <c r="L87" s="154"/>
      <c r="M87" s="56"/>
    </row>
    <row r="88" spans="1:17" ht="47.65" thickBot="1" x14ac:dyDescent="0.5">
      <c r="A88" s="33">
        <v>8</v>
      </c>
      <c r="B88" s="36" t="s">
        <v>126</v>
      </c>
      <c r="C88" s="46"/>
      <c r="D88" s="46">
        <v>1</v>
      </c>
      <c r="E88" s="46">
        <v>0.5</v>
      </c>
      <c r="F88" s="52">
        <v>0.1</v>
      </c>
      <c r="G88" s="52" t="str">
        <f t="shared" si="14"/>
        <v>0</v>
      </c>
      <c r="H88" s="46">
        <f t="shared" si="15"/>
        <v>0</v>
      </c>
      <c r="I88" s="52">
        <f t="shared" si="15"/>
        <v>0</v>
      </c>
      <c r="J88" s="153"/>
      <c r="K88" s="153"/>
      <c r="L88" s="154"/>
      <c r="M88" s="56"/>
      <c r="P88" s="128" t="s">
        <v>127</v>
      </c>
      <c r="Q88" s="129" t="s">
        <v>128</v>
      </c>
    </row>
  </sheetData>
  <mergeCells count="38">
    <mergeCell ref="J5:J17"/>
    <mergeCell ref="K5:K17"/>
    <mergeCell ref="L5:L17"/>
    <mergeCell ref="L35:L47"/>
    <mergeCell ref="J25:J33"/>
    <mergeCell ref="K25:K33"/>
    <mergeCell ref="L25:L33"/>
    <mergeCell ref="J19:J23"/>
    <mergeCell ref="K19:K23"/>
    <mergeCell ref="L19:L23"/>
    <mergeCell ref="J81:J88"/>
    <mergeCell ref="K81:K88"/>
    <mergeCell ref="L81:L88"/>
    <mergeCell ref="J62:J68"/>
    <mergeCell ref="K62:K68"/>
    <mergeCell ref="L62:L68"/>
    <mergeCell ref="A2:B2"/>
    <mergeCell ref="A4:B4"/>
    <mergeCell ref="A18:B18"/>
    <mergeCell ref="A34:B34"/>
    <mergeCell ref="A48:B48"/>
    <mergeCell ref="A24:B24"/>
    <mergeCell ref="A69:B69"/>
    <mergeCell ref="A80:B80"/>
    <mergeCell ref="P8:P11"/>
    <mergeCell ref="Q9:Q11"/>
    <mergeCell ref="P15:P16"/>
    <mergeCell ref="P18:P23"/>
    <mergeCell ref="Q18:Q23"/>
    <mergeCell ref="A61:B61"/>
    <mergeCell ref="J70:J79"/>
    <mergeCell ref="K70:K79"/>
    <mergeCell ref="L70:L79"/>
    <mergeCell ref="J49:J60"/>
    <mergeCell ref="K49:K60"/>
    <mergeCell ref="L49:L60"/>
    <mergeCell ref="J35:J47"/>
    <mergeCell ref="K35:K47"/>
  </mergeCells>
  <pageMargins left="0.7" right="0.7" top="0.75" bottom="0.75" header="0.3" footer="0.3"/>
  <drawing r:id="rId1"/>
  <extLst>
    <ext xmlns:x14="http://schemas.microsoft.com/office/spreadsheetml/2009/9/main" uri="{CCE6A557-97BC-4b89-ADB6-D9C93CAAB3DF}">
      <x14:dataValidations xmlns:xm="http://schemas.microsoft.com/office/excel/2006/main" count="10">
        <x14:dataValidation type="list" allowBlank="1" showInputMessage="1" showErrorMessage="1" xr:uid="{FF0B1956-299B-4616-81F4-C08A6FA81D1E}">
          <x14:formula1>
            <xm:f>'Backoffice - Ne pas modifier'!$M$33:$M$36</xm:f>
          </x14:formula1>
          <xm:sqref>C9 C16</xm:sqref>
        </x14:dataValidation>
        <x14:dataValidation type="list" allowBlank="1" showInputMessage="1" showErrorMessage="1" xr:uid="{2D5CA6E8-0931-448F-90E2-8403BD2AF193}">
          <x14:formula1>
            <xm:f>'Backoffice - Ne pas modifier'!$H$2:$H$3</xm:f>
          </x14:formula1>
          <xm:sqref>C85:C88 C8 C10:C12 C6 C17 C72:C79 C70 C25 C27:C33 C81 C49 C51 C54:C56 C58:C60 C62:C68 C38:C46</xm:sqref>
        </x14:dataValidation>
        <x14:dataValidation type="list" allowBlank="1" showInputMessage="1" showErrorMessage="1" xr:uid="{BE27A2C7-2768-4318-BD6E-433CDA28EFBF}">
          <x14:formula1>
            <xm:f>'Backoffice - Ne pas modifier'!$D$2:$D$4</xm:f>
          </x14:formula1>
          <xm:sqref>C57 C82:C84 C21 C23</xm:sqref>
        </x14:dataValidation>
        <x14:dataValidation type="list" allowBlank="1" showInputMessage="1" showErrorMessage="1" xr:uid="{30788B39-F333-4D87-8E72-F6EEC66700FA}">
          <x14:formula1>
            <xm:f>'Backoffice - Ne pas modifier'!$M$2:$M$4</xm:f>
          </x14:formula1>
          <xm:sqref>C13:C15 C52:C53 C5 C71</xm:sqref>
        </x14:dataValidation>
        <x14:dataValidation type="list" allowBlank="1" showInputMessage="1" showErrorMessage="1" xr:uid="{3B360D41-5846-4B61-9EB3-12DAE9BD2495}">
          <x14:formula1>
            <xm:f>'Backoffice - Ne pas modifier'!$M$10:$M$15</xm:f>
          </x14:formula1>
          <xm:sqref>C7 C26 C50</xm:sqref>
        </x14:dataValidation>
        <x14:dataValidation type="list" allowBlank="1" showInputMessage="1" showErrorMessage="1" xr:uid="{746F5FE1-6D55-4239-B038-BF8054EDFA81}">
          <x14:formula1>
            <xm:f>'Backoffice - Ne pas modifier'!$M$21:$M$24</xm:f>
          </x14:formula1>
          <xm:sqref>C19:C20</xm:sqref>
        </x14:dataValidation>
        <x14:dataValidation type="list" allowBlank="1" showInputMessage="1" showErrorMessage="1" xr:uid="{E89EB154-20B6-44C1-952C-06FC7601E9D4}">
          <x14:formula1>
            <xm:f>'Backoffice - Ne pas modifier'!$M$27:$M$30</xm:f>
          </x14:formula1>
          <xm:sqref>C22</xm:sqref>
        </x14:dataValidation>
        <x14:dataValidation type="list" allowBlank="1" showInputMessage="1" showErrorMessage="1" xr:uid="{21D10ABD-22D1-4DED-9EBD-7B81F6B60B28}">
          <x14:formula1>
            <xm:f>'Backoffice - Ne pas modifier'!$H$27:$H$29</xm:f>
          </x14:formula1>
          <xm:sqref>C36 C47</xm:sqref>
        </x14:dataValidation>
        <x14:dataValidation type="list" allowBlank="1" showInputMessage="1" showErrorMessage="1" xr:uid="{C4EF1069-24FB-4F4F-B6B3-F2064EA9AE8E}">
          <x14:formula1>
            <xm:f>'Backoffice - Ne pas modifier'!$H$33:$H$35</xm:f>
          </x14:formula1>
          <xm:sqref>C37</xm:sqref>
        </x14:dataValidation>
        <x14:dataValidation type="list" allowBlank="1" showInputMessage="1" showErrorMessage="1" xr:uid="{85EF09CD-8240-4E73-8A29-1B677CC4FF8B}">
          <x14:formula1>
            <xm:f>'Backoffice - Ne pas modifier'!$H$40:$H$43</xm:f>
          </x14:formula1>
          <xm:sqref>C35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BB930-B668-403B-BE1B-B7D68405FC49}">
  <sheetPr>
    <tabColor theme="3"/>
  </sheetPr>
  <dimension ref="A2:Q88"/>
  <sheetViews>
    <sheetView showGridLines="0" zoomScale="90" zoomScaleNormal="52" workbookViewId="0">
      <pane ySplit="1" topLeftCell="A77" activePane="bottomLeft" state="frozen"/>
      <selection pane="bottomLeft" activeCell="D57" sqref="D57"/>
    </sheetView>
  </sheetViews>
  <sheetFormatPr baseColWidth="10" defaultColWidth="11.265625" defaultRowHeight="14.25" x14ac:dyDescent="0.45"/>
  <cols>
    <col min="1" max="1" width="11.265625" style="29" customWidth="1"/>
    <col min="2" max="2" width="65.53125" style="29" customWidth="1"/>
    <col min="3" max="3" width="11.265625" style="42"/>
    <col min="4" max="4" width="20.73046875" style="29" bestFit="1" customWidth="1"/>
    <col min="5" max="5" width="19.796875" style="42" bestFit="1" customWidth="1"/>
    <col min="6" max="6" width="12.53125" style="42" bestFit="1" customWidth="1"/>
    <col min="7" max="7" width="10" style="42" bestFit="1" customWidth="1"/>
    <col min="8" max="8" width="21.46484375" style="42" bestFit="1" customWidth="1"/>
    <col min="9" max="9" width="21.19921875" style="42" bestFit="1" customWidth="1"/>
    <col min="10" max="10" width="33.46484375" style="42" bestFit="1" customWidth="1"/>
    <col min="11" max="11" width="37.46484375" style="42" bestFit="1" customWidth="1"/>
    <col min="12" max="12" width="24.796875" style="42" bestFit="1" customWidth="1"/>
    <col min="13" max="13" width="4.46484375" style="42" bestFit="1" customWidth="1"/>
    <col min="14" max="14" width="39.53125" style="29" bestFit="1" customWidth="1"/>
    <col min="15" max="15" width="11.265625" style="29"/>
    <col min="16" max="16" width="7.19921875" style="29" customWidth="1"/>
    <col min="17" max="17" width="47.46484375" style="29" customWidth="1"/>
    <col min="18" max="16384" width="11.265625" style="29"/>
  </cols>
  <sheetData>
    <row r="2" spans="1:17" ht="36.4" customHeight="1" thickBot="1" x14ac:dyDescent="0.5">
      <c r="A2" s="170" t="s">
        <v>13</v>
      </c>
      <c r="B2" s="170"/>
      <c r="C2" s="170"/>
      <c r="D2" s="170"/>
      <c r="E2" s="170"/>
      <c r="F2" s="37"/>
      <c r="G2" s="37"/>
      <c r="H2" s="37"/>
      <c r="I2" s="37"/>
      <c r="J2" s="37"/>
      <c r="K2" s="37"/>
      <c r="L2" s="37"/>
      <c r="M2" s="37"/>
    </row>
    <row r="3" spans="1:17" ht="57.4" thickBot="1" x14ac:dyDescent="0.5">
      <c r="A3" s="30"/>
      <c r="B3" s="62" t="s">
        <v>14</v>
      </c>
      <c r="P3" s="70" t="s">
        <v>37</v>
      </c>
      <c r="Q3" s="71" t="s">
        <v>153</v>
      </c>
    </row>
    <row r="4" spans="1:17" x14ac:dyDescent="0.45">
      <c r="A4" s="173" t="s">
        <v>15</v>
      </c>
      <c r="B4" s="174"/>
      <c r="C4" s="176"/>
      <c r="D4" s="44" t="s">
        <v>16</v>
      </c>
      <c r="E4" s="45" t="s">
        <v>17</v>
      </c>
      <c r="F4" s="53" t="s">
        <v>18</v>
      </c>
      <c r="G4" s="54" t="s">
        <v>19</v>
      </c>
      <c r="H4" s="45" t="s">
        <v>20</v>
      </c>
      <c r="I4" s="45" t="s">
        <v>21</v>
      </c>
      <c r="J4" s="45" t="s">
        <v>22</v>
      </c>
      <c r="K4" s="45" t="s">
        <v>23</v>
      </c>
      <c r="L4" s="45" t="s">
        <v>24</v>
      </c>
      <c r="M4" s="43"/>
    </row>
    <row r="5" spans="1:17" ht="31.5" x14ac:dyDescent="0.45">
      <c r="A5" s="31">
        <v>1</v>
      </c>
      <c r="B5" s="32" t="s">
        <v>27</v>
      </c>
      <c r="C5" s="46"/>
      <c r="D5" s="46">
        <v>3</v>
      </c>
      <c r="E5" s="46">
        <v>1</v>
      </c>
      <c r="F5" s="52">
        <v>0.1</v>
      </c>
      <c r="G5" s="46" t="str">
        <f>IF(C5="Oui","1","0")</f>
        <v>0</v>
      </c>
      <c r="H5" s="46">
        <f t="shared" ref="H5:H17" si="0">G5*D5</f>
        <v>0</v>
      </c>
      <c r="I5" s="52">
        <f t="shared" ref="I5:I17" si="1">H5*E5</f>
        <v>0</v>
      </c>
      <c r="J5" s="168">
        <v>75</v>
      </c>
      <c r="K5" s="168">
        <f>SUM(I5:I17)</f>
        <v>39</v>
      </c>
      <c r="L5" s="168">
        <f>K5/J5*5</f>
        <v>2.6</v>
      </c>
      <c r="M5" s="55">
        <f ca="1">OFFSET(L5,0,0)</f>
        <v>2.6</v>
      </c>
      <c r="N5" s="34" t="s">
        <v>28</v>
      </c>
      <c r="O5" s="34"/>
    </row>
    <row r="6" spans="1:17" ht="28.5" x14ac:dyDescent="0.45">
      <c r="A6" s="31">
        <v>2</v>
      </c>
      <c r="B6" s="32" t="s">
        <v>30</v>
      </c>
      <c r="C6" s="46"/>
      <c r="D6" s="46">
        <v>3</v>
      </c>
      <c r="E6" s="46">
        <v>1</v>
      </c>
      <c r="F6" s="52">
        <v>0.1</v>
      </c>
      <c r="G6" s="46" t="str">
        <f>IF(C6="Oui","1","0")</f>
        <v>0</v>
      </c>
      <c r="H6" s="46">
        <f t="shared" si="0"/>
        <v>0</v>
      </c>
      <c r="I6" s="52">
        <f t="shared" si="1"/>
        <v>0</v>
      </c>
      <c r="J6" s="168"/>
      <c r="K6" s="168"/>
      <c r="L6" s="168"/>
      <c r="N6" s="40" t="s">
        <v>31</v>
      </c>
      <c r="O6" s="40"/>
    </row>
    <row r="7" spans="1:17" ht="31.5" x14ac:dyDescent="0.45">
      <c r="A7" s="31">
        <v>3</v>
      </c>
      <c r="B7" s="32" t="s">
        <v>32</v>
      </c>
      <c r="C7" s="46"/>
      <c r="D7" s="47">
        <v>3</v>
      </c>
      <c r="E7" s="46">
        <v>1</v>
      </c>
      <c r="F7" s="52" t="s">
        <v>33</v>
      </c>
      <c r="G7" s="46" t="str">
        <f>IF(C7="En hausse","0",IF(C7="Stable","1",IF(C7="En baisse de moins de 5%","2",IF(C7="En baisse de moins de 10%","3",IF(C7="En baisse de moins de 15%","4","5")))))</f>
        <v>5</v>
      </c>
      <c r="H7" s="46">
        <f t="shared" si="0"/>
        <v>15</v>
      </c>
      <c r="I7" s="52">
        <f t="shared" si="1"/>
        <v>15</v>
      </c>
      <c r="J7" s="168"/>
      <c r="K7" s="168"/>
      <c r="L7" s="168"/>
    </row>
    <row r="8" spans="1:17" ht="31.5" x14ac:dyDescent="0.45">
      <c r="A8" s="31">
        <v>4</v>
      </c>
      <c r="B8" s="32" t="s">
        <v>34</v>
      </c>
      <c r="C8" s="46"/>
      <c r="D8" s="46">
        <v>3</v>
      </c>
      <c r="E8" s="46">
        <v>1</v>
      </c>
      <c r="F8" s="52">
        <v>0.1</v>
      </c>
      <c r="G8" s="46" t="str">
        <f>IF(C8="Oui","1","0")</f>
        <v>0</v>
      </c>
      <c r="H8" s="46">
        <f t="shared" si="0"/>
        <v>0</v>
      </c>
      <c r="I8" s="52">
        <f t="shared" si="1"/>
        <v>0</v>
      </c>
      <c r="J8" s="168"/>
      <c r="K8" s="168"/>
      <c r="L8" s="168"/>
      <c r="P8" s="41"/>
    </row>
    <row r="9" spans="1:17" ht="31.5" x14ac:dyDescent="0.45">
      <c r="A9" s="31">
        <v>5</v>
      </c>
      <c r="B9" s="38" t="s">
        <v>35</v>
      </c>
      <c r="C9" s="46"/>
      <c r="D9" s="46">
        <v>3</v>
      </c>
      <c r="E9" s="46">
        <v>1</v>
      </c>
      <c r="F9" s="52" t="s">
        <v>36</v>
      </c>
      <c r="G9" s="52" t="str">
        <f>IF(C9="Moins de 10%","1",IF(C9="Entre 10% et 20%","2",IF(C9="Entre 20% et 50%","3","4")))</f>
        <v>4</v>
      </c>
      <c r="H9" s="46">
        <f t="shared" si="0"/>
        <v>12</v>
      </c>
      <c r="I9" s="52">
        <f t="shared" si="1"/>
        <v>12</v>
      </c>
      <c r="J9" s="168"/>
      <c r="K9" s="168"/>
      <c r="L9" s="168"/>
    </row>
    <row r="10" spans="1:17" ht="15.75" x14ac:dyDescent="0.45">
      <c r="A10" s="31">
        <v>6</v>
      </c>
      <c r="B10" s="38" t="s">
        <v>39</v>
      </c>
      <c r="C10" s="46"/>
      <c r="D10" s="46">
        <v>3</v>
      </c>
      <c r="E10" s="46">
        <v>1</v>
      </c>
      <c r="F10" s="52">
        <v>0.1</v>
      </c>
      <c r="G10" s="46" t="str">
        <f>IF(C10="Oui","1","0")</f>
        <v>0</v>
      </c>
      <c r="H10" s="46">
        <f t="shared" si="0"/>
        <v>0</v>
      </c>
      <c r="I10" s="52">
        <f t="shared" si="1"/>
        <v>0</v>
      </c>
      <c r="J10" s="168"/>
      <c r="K10" s="168"/>
      <c r="L10" s="168"/>
    </row>
    <row r="11" spans="1:17" ht="15.75" x14ac:dyDescent="0.45">
      <c r="A11" s="31">
        <v>7</v>
      </c>
      <c r="B11" s="38" t="s">
        <v>40</v>
      </c>
      <c r="C11" s="46"/>
      <c r="D11" s="46">
        <v>3</v>
      </c>
      <c r="E11" s="46">
        <v>1</v>
      </c>
      <c r="F11" s="52">
        <v>0.1</v>
      </c>
      <c r="G11" s="46" t="str">
        <f>IF(C11="Oui","1","0")</f>
        <v>0</v>
      </c>
      <c r="H11" s="46">
        <f t="shared" si="0"/>
        <v>0</v>
      </c>
      <c r="I11" s="52">
        <f t="shared" si="1"/>
        <v>0</v>
      </c>
      <c r="J11" s="168"/>
      <c r="K11" s="168"/>
      <c r="L11" s="168"/>
    </row>
    <row r="12" spans="1:17" ht="15.75" x14ac:dyDescent="0.45">
      <c r="A12" s="31">
        <v>8</v>
      </c>
      <c r="B12" s="38" t="s">
        <v>43</v>
      </c>
      <c r="C12" s="46"/>
      <c r="D12" s="47">
        <v>3</v>
      </c>
      <c r="E12" s="46">
        <v>1</v>
      </c>
      <c r="F12" s="52">
        <v>0.1</v>
      </c>
      <c r="G12" s="46" t="str">
        <f>IF(C12="Oui","1","0")</f>
        <v>0</v>
      </c>
      <c r="H12" s="46">
        <f t="shared" si="0"/>
        <v>0</v>
      </c>
      <c r="I12" s="52">
        <f t="shared" si="1"/>
        <v>0</v>
      </c>
      <c r="J12" s="168"/>
      <c r="K12" s="168"/>
      <c r="L12" s="168"/>
    </row>
    <row r="13" spans="1:17" ht="31.5" x14ac:dyDescent="0.45">
      <c r="A13" s="31">
        <v>9</v>
      </c>
      <c r="B13" s="32" t="s">
        <v>45</v>
      </c>
      <c r="C13" s="46"/>
      <c r="D13" s="46">
        <v>3</v>
      </c>
      <c r="E13" s="46">
        <v>1</v>
      </c>
      <c r="F13" s="52" t="s">
        <v>46</v>
      </c>
      <c r="G13" s="52" t="str">
        <f>IF(C13="Oui",2,IF(C13="Partiellement","1","0"))</f>
        <v>0</v>
      </c>
      <c r="H13" s="46">
        <f t="shared" si="0"/>
        <v>0</v>
      </c>
      <c r="I13" s="52">
        <f t="shared" si="1"/>
        <v>0</v>
      </c>
      <c r="J13" s="168"/>
      <c r="K13" s="168"/>
      <c r="L13" s="168"/>
    </row>
    <row r="14" spans="1:17" ht="31.5" x14ac:dyDescent="0.45">
      <c r="A14" s="31">
        <v>10</v>
      </c>
      <c r="B14" s="32" t="s">
        <v>47</v>
      </c>
      <c r="C14" s="46"/>
      <c r="D14" s="46">
        <v>3</v>
      </c>
      <c r="E14" s="46">
        <v>1</v>
      </c>
      <c r="F14" s="52" t="s">
        <v>46</v>
      </c>
      <c r="G14" s="52" t="str">
        <f>IF(C14="Oui",2,IF(C14="Partiellement","1","0"))</f>
        <v>0</v>
      </c>
      <c r="H14" s="46">
        <f t="shared" si="0"/>
        <v>0</v>
      </c>
      <c r="I14" s="52">
        <f t="shared" si="1"/>
        <v>0</v>
      </c>
      <c r="J14" s="168"/>
      <c r="K14" s="168"/>
      <c r="L14" s="168"/>
    </row>
    <row r="15" spans="1:17" ht="31.5" x14ac:dyDescent="0.45">
      <c r="A15" s="31">
        <v>11</v>
      </c>
      <c r="B15" s="32" t="s">
        <v>154</v>
      </c>
      <c r="C15" s="46"/>
      <c r="D15" s="46">
        <v>3</v>
      </c>
      <c r="E15" s="46">
        <v>1</v>
      </c>
      <c r="F15" s="52">
        <v>0.1</v>
      </c>
      <c r="G15" s="46" t="str">
        <f>IF(C15="Oui","1","0")</f>
        <v>0</v>
      </c>
      <c r="H15" s="46">
        <f t="shared" si="0"/>
        <v>0</v>
      </c>
      <c r="I15" s="52">
        <f t="shared" si="1"/>
        <v>0</v>
      </c>
      <c r="J15" s="168"/>
      <c r="K15" s="168"/>
      <c r="L15" s="168"/>
    </row>
    <row r="16" spans="1:17" ht="31.5" x14ac:dyDescent="0.45">
      <c r="A16" s="31">
        <v>12</v>
      </c>
      <c r="B16" s="38" t="s">
        <v>49</v>
      </c>
      <c r="C16" s="46"/>
      <c r="D16" s="47">
        <v>3</v>
      </c>
      <c r="E16" s="46">
        <v>1</v>
      </c>
      <c r="F16" s="52" t="s">
        <v>36</v>
      </c>
      <c r="G16" s="52" t="str">
        <f>IF(C16="Moins de 10%","1",IF(C16="Entre 10% et 20%","2",IF(C16="Entre 20% et 50%","3","4")))</f>
        <v>4</v>
      </c>
      <c r="H16" s="46">
        <f t="shared" si="0"/>
        <v>12</v>
      </c>
      <c r="I16" s="52">
        <f t="shared" si="1"/>
        <v>12</v>
      </c>
      <c r="J16" s="168"/>
      <c r="K16" s="168"/>
      <c r="L16" s="168"/>
    </row>
    <row r="17" spans="1:14" ht="47.25" x14ac:dyDescent="0.45">
      <c r="A17" s="31">
        <v>13</v>
      </c>
      <c r="B17" s="32" t="s">
        <v>50</v>
      </c>
      <c r="C17" s="46"/>
      <c r="D17" s="47">
        <v>3</v>
      </c>
      <c r="E17" s="46">
        <v>0.5</v>
      </c>
      <c r="F17" s="52">
        <v>0.1</v>
      </c>
      <c r="G17" s="46" t="str">
        <f>IF(C17="Oui","1","0")</f>
        <v>0</v>
      </c>
      <c r="H17" s="46">
        <f t="shared" si="0"/>
        <v>0</v>
      </c>
      <c r="I17" s="52">
        <f t="shared" si="1"/>
        <v>0</v>
      </c>
      <c r="J17" s="168"/>
      <c r="K17" s="168"/>
      <c r="L17" s="168"/>
    </row>
    <row r="18" spans="1:14" x14ac:dyDescent="0.45">
      <c r="A18" s="175" t="s">
        <v>51</v>
      </c>
      <c r="B18" s="175"/>
      <c r="C18" s="175"/>
    </row>
    <row r="19" spans="1:14" ht="31.5" x14ac:dyDescent="0.45">
      <c r="A19" s="35">
        <v>1</v>
      </c>
      <c r="B19" s="39" t="s">
        <v>54</v>
      </c>
      <c r="C19" s="46"/>
      <c r="D19" s="46">
        <v>2</v>
      </c>
      <c r="E19" s="46">
        <v>1</v>
      </c>
      <c r="F19" s="52" t="s">
        <v>55</v>
      </c>
      <c r="G19" s="46" t="str">
        <f>IF(C19="Entre 0% et 20%","1",IF(C19="Entre 20% et 50%","2","3"))</f>
        <v>3</v>
      </c>
      <c r="H19" s="46">
        <f t="shared" ref="H19:I23" si="2">G19*D19</f>
        <v>6</v>
      </c>
      <c r="I19" s="52">
        <f t="shared" si="2"/>
        <v>6</v>
      </c>
      <c r="J19" s="168">
        <v>22</v>
      </c>
      <c r="K19" s="168">
        <f>SUM(I19:I23)</f>
        <v>18</v>
      </c>
      <c r="L19" s="169">
        <f>K19/J19*5</f>
        <v>4.0909090909090908</v>
      </c>
      <c r="M19" s="55">
        <f ca="1">OFFSET(L19,0,0)</f>
        <v>4.0909090909090908</v>
      </c>
    </row>
    <row r="20" spans="1:14" ht="31.5" x14ac:dyDescent="0.45">
      <c r="A20" s="35">
        <v>2</v>
      </c>
      <c r="B20" s="39" t="s">
        <v>56</v>
      </c>
      <c r="C20" s="46"/>
      <c r="D20" s="46">
        <v>2</v>
      </c>
      <c r="E20" s="46">
        <v>1</v>
      </c>
      <c r="F20" s="52" t="s">
        <v>55</v>
      </c>
      <c r="G20" s="46" t="str">
        <f>IF(C20="Entre 0% et 20%","1",IF(C20="Entre 20% et 50%","2","3"))</f>
        <v>3</v>
      </c>
      <c r="H20" s="46">
        <f t="shared" si="2"/>
        <v>6</v>
      </c>
      <c r="I20" s="52">
        <f t="shared" si="2"/>
        <v>6</v>
      </c>
      <c r="J20" s="168"/>
      <c r="K20" s="168"/>
      <c r="L20" s="169"/>
      <c r="M20" s="55"/>
    </row>
    <row r="21" spans="1:14" ht="31.5" x14ac:dyDescent="0.45">
      <c r="A21" s="35">
        <v>3</v>
      </c>
      <c r="B21" s="36" t="s">
        <v>57</v>
      </c>
      <c r="C21" s="46"/>
      <c r="D21" s="46">
        <v>2</v>
      </c>
      <c r="E21" s="46">
        <v>1</v>
      </c>
      <c r="F21" s="52">
        <v>0.1</v>
      </c>
      <c r="G21" s="46" t="str">
        <f>IF(C21="Oui","1","0")</f>
        <v>0</v>
      </c>
      <c r="H21" s="46">
        <f t="shared" si="2"/>
        <v>0</v>
      </c>
      <c r="I21" s="52">
        <f t="shared" si="2"/>
        <v>0</v>
      </c>
      <c r="J21" s="168"/>
      <c r="K21" s="168"/>
      <c r="L21" s="169"/>
      <c r="M21" s="55"/>
    </row>
    <row r="22" spans="1:14" ht="31.5" x14ac:dyDescent="0.45">
      <c r="A22" s="35">
        <v>4</v>
      </c>
      <c r="B22" s="39" t="s">
        <v>58</v>
      </c>
      <c r="C22" s="46"/>
      <c r="D22" s="46">
        <v>2</v>
      </c>
      <c r="E22" s="46">
        <v>1</v>
      </c>
      <c r="F22" s="52" t="s">
        <v>55</v>
      </c>
      <c r="G22" s="46" t="str">
        <f>IF(C22="Rarement","1",IF(C22="Une fois par semaine","2","3"))</f>
        <v>3</v>
      </c>
      <c r="H22" s="46">
        <f t="shared" si="2"/>
        <v>6</v>
      </c>
      <c r="I22" s="52">
        <f t="shared" si="2"/>
        <v>6</v>
      </c>
      <c r="J22" s="168"/>
      <c r="K22" s="168"/>
      <c r="L22" s="169"/>
      <c r="M22" s="55"/>
    </row>
    <row r="23" spans="1:14" ht="31.5" x14ac:dyDescent="0.45">
      <c r="A23" s="35">
        <v>5</v>
      </c>
      <c r="B23" s="39" t="s">
        <v>59</v>
      </c>
      <c r="C23" s="46"/>
      <c r="D23" s="46">
        <v>2</v>
      </c>
      <c r="E23" s="46">
        <v>2</v>
      </c>
      <c r="F23" s="52">
        <v>0.1</v>
      </c>
      <c r="G23" s="46" t="str">
        <f>IF(C23="Oui","1","0")</f>
        <v>0</v>
      </c>
      <c r="H23" s="46">
        <f t="shared" si="2"/>
        <v>0</v>
      </c>
      <c r="I23" s="52">
        <f t="shared" si="2"/>
        <v>0</v>
      </c>
      <c r="J23" s="168"/>
      <c r="K23" s="168"/>
      <c r="L23" s="169"/>
      <c r="M23" s="55"/>
      <c r="N23" s="29" t="s">
        <v>60</v>
      </c>
    </row>
    <row r="24" spans="1:14" ht="15.7" customHeight="1" x14ac:dyDescent="0.45">
      <c r="A24" s="171" t="s">
        <v>61</v>
      </c>
      <c r="B24" s="172"/>
      <c r="C24" s="177"/>
      <c r="D24" s="42"/>
    </row>
    <row r="25" spans="1:14" ht="31.5" x14ac:dyDescent="0.45">
      <c r="A25" s="33">
        <v>1</v>
      </c>
      <c r="B25" s="36" t="s">
        <v>62</v>
      </c>
      <c r="C25" s="46"/>
      <c r="D25" s="46">
        <v>2</v>
      </c>
      <c r="E25" s="46">
        <v>1</v>
      </c>
      <c r="F25" s="52">
        <v>0.1</v>
      </c>
      <c r="G25" s="46" t="str">
        <f>IF(C25="Oui","1","0")</f>
        <v>0</v>
      </c>
      <c r="H25" s="46">
        <f t="shared" ref="H25:H33" si="3">G25*D25</f>
        <v>0</v>
      </c>
      <c r="I25" s="52">
        <f t="shared" ref="I25:I33" si="4">H25*E25</f>
        <v>0</v>
      </c>
      <c r="J25" s="168">
        <v>26</v>
      </c>
      <c r="K25" s="168">
        <f>SUM(I25:I33)</f>
        <v>10</v>
      </c>
      <c r="L25" s="169">
        <f>K25/J25*5</f>
        <v>1.9230769230769231</v>
      </c>
      <c r="M25" s="55">
        <f ca="1">OFFSET(L25,0,0)</f>
        <v>1.9230769230769231</v>
      </c>
    </row>
    <row r="26" spans="1:14" ht="31.5" x14ac:dyDescent="0.45">
      <c r="A26" s="33">
        <v>2</v>
      </c>
      <c r="B26" s="36" t="s">
        <v>63</v>
      </c>
      <c r="C26" s="46"/>
      <c r="D26" s="47">
        <v>2</v>
      </c>
      <c r="E26" s="46">
        <v>1</v>
      </c>
      <c r="F26" s="52" t="s">
        <v>33</v>
      </c>
      <c r="G26" s="46" t="str">
        <f>IF(C26="En hausse","0",IF(C26="Stable","1",IF(C26="En baisse de moins de 5%","2",IF(C26="En baisse de moins de 10%","3",IF(C26="En baisse de moins de 15%","4","5")))))</f>
        <v>5</v>
      </c>
      <c r="H26" s="46">
        <f t="shared" si="3"/>
        <v>10</v>
      </c>
      <c r="I26" s="52">
        <f t="shared" si="4"/>
        <v>10</v>
      </c>
      <c r="J26" s="168"/>
      <c r="K26" s="168"/>
      <c r="L26" s="169"/>
      <c r="M26" s="55"/>
    </row>
    <row r="27" spans="1:14" ht="31.5" x14ac:dyDescent="0.45">
      <c r="A27" s="33">
        <v>3</v>
      </c>
      <c r="B27" s="36" t="s">
        <v>64</v>
      </c>
      <c r="C27" s="46"/>
      <c r="D27" s="46">
        <v>2</v>
      </c>
      <c r="E27" s="46">
        <v>1</v>
      </c>
      <c r="F27" s="52">
        <v>0.1</v>
      </c>
      <c r="G27" s="46" t="str">
        <f t="shared" ref="G27:G33" si="5">IF(C27="Oui","1","0")</f>
        <v>0</v>
      </c>
      <c r="H27" s="46">
        <f t="shared" si="3"/>
        <v>0</v>
      </c>
      <c r="I27" s="52">
        <f t="shared" si="4"/>
        <v>0</v>
      </c>
      <c r="J27" s="168"/>
      <c r="K27" s="168"/>
      <c r="L27" s="169"/>
      <c r="M27" s="55"/>
    </row>
    <row r="28" spans="1:14" ht="31.5" x14ac:dyDescent="0.45">
      <c r="A28" s="33">
        <v>4</v>
      </c>
      <c r="B28" s="39" t="s">
        <v>155</v>
      </c>
      <c r="C28" s="46"/>
      <c r="D28" s="46">
        <v>2</v>
      </c>
      <c r="E28" s="46">
        <v>1</v>
      </c>
      <c r="F28" s="52">
        <v>0.1</v>
      </c>
      <c r="G28" s="46" t="str">
        <f t="shared" si="5"/>
        <v>0</v>
      </c>
      <c r="H28" s="46">
        <f t="shared" si="3"/>
        <v>0</v>
      </c>
      <c r="I28" s="52">
        <f t="shared" si="4"/>
        <v>0</v>
      </c>
      <c r="J28" s="168"/>
      <c r="K28" s="168"/>
      <c r="L28" s="169"/>
      <c r="M28" s="55"/>
    </row>
    <row r="29" spans="1:14" ht="31.5" x14ac:dyDescent="0.45">
      <c r="A29" s="33">
        <v>5</v>
      </c>
      <c r="B29" s="36" t="s">
        <v>66</v>
      </c>
      <c r="C29" s="46"/>
      <c r="D29" s="46">
        <v>2</v>
      </c>
      <c r="E29" s="46">
        <v>1</v>
      </c>
      <c r="F29" s="52">
        <v>0.1</v>
      </c>
      <c r="G29" s="46" t="str">
        <f t="shared" si="5"/>
        <v>0</v>
      </c>
      <c r="H29" s="46">
        <f t="shared" si="3"/>
        <v>0</v>
      </c>
      <c r="I29" s="52">
        <f t="shared" si="4"/>
        <v>0</v>
      </c>
      <c r="J29" s="168"/>
      <c r="K29" s="168"/>
      <c r="L29" s="169"/>
      <c r="M29" s="55"/>
    </row>
    <row r="30" spans="1:14" ht="15.75" x14ac:dyDescent="0.45">
      <c r="A30" s="33">
        <v>6</v>
      </c>
      <c r="B30" s="36" t="s">
        <v>67</v>
      </c>
      <c r="C30" s="46"/>
      <c r="D30" s="46">
        <v>2</v>
      </c>
      <c r="E30" s="46">
        <v>1</v>
      </c>
      <c r="F30" s="52">
        <v>0.1</v>
      </c>
      <c r="G30" s="46" t="str">
        <f t="shared" si="5"/>
        <v>0</v>
      </c>
      <c r="H30" s="46">
        <f t="shared" si="3"/>
        <v>0</v>
      </c>
      <c r="I30" s="52">
        <f t="shared" si="4"/>
        <v>0</v>
      </c>
      <c r="J30" s="168"/>
      <c r="K30" s="168"/>
      <c r="L30" s="169"/>
      <c r="M30" s="55"/>
    </row>
    <row r="31" spans="1:14" ht="31.5" x14ac:dyDescent="0.45">
      <c r="A31" s="33">
        <v>7</v>
      </c>
      <c r="B31" s="39" t="s">
        <v>68</v>
      </c>
      <c r="C31" s="46"/>
      <c r="D31" s="46">
        <v>2</v>
      </c>
      <c r="E31" s="46">
        <v>1</v>
      </c>
      <c r="F31" s="52">
        <v>0.1</v>
      </c>
      <c r="G31" s="46" t="str">
        <f t="shared" si="5"/>
        <v>0</v>
      </c>
      <c r="H31" s="46">
        <f t="shared" si="3"/>
        <v>0</v>
      </c>
      <c r="I31" s="52">
        <f t="shared" si="4"/>
        <v>0</v>
      </c>
      <c r="J31" s="168"/>
      <c r="K31" s="168"/>
      <c r="L31" s="169"/>
      <c r="M31" s="55"/>
    </row>
    <row r="32" spans="1:14" ht="47.25" x14ac:dyDescent="0.45">
      <c r="A32" s="33">
        <v>8</v>
      </c>
      <c r="B32" s="36" t="s">
        <v>69</v>
      </c>
      <c r="C32" s="46"/>
      <c r="D32" s="46">
        <v>2</v>
      </c>
      <c r="E32" s="46">
        <v>1</v>
      </c>
      <c r="F32" s="52">
        <v>0.1</v>
      </c>
      <c r="G32" s="46" t="str">
        <f t="shared" si="5"/>
        <v>0</v>
      </c>
      <c r="H32" s="46">
        <f t="shared" si="3"/>
        <v>0</v>
      </c>
      <c r="I32" s="52">
        <f t="shared" si="4"/>
        <v>0</v>
      </c>
      <c r="J32" s="168"/>
      <c r="K32" s="168"/>
      <c r="L32" s="169"/>
      <c r="M32" s="55"/>
    </row>
    <row r="33" spans="1:13" ht="47.25" x14ac:dyDescent="0.45">
      <c r="A33" s="33">
        <v>9</v>
      </c>
      <c r="B33" s="36" t="s">
        <v>70</v>
      </c>
      <c r="C33" s="46"/>
      <c r="D33" s="46">
        <v>2</v>
      </c>
      <c r="E33" s="46">
        <v>0.5</v>
      </c>
      <c r="F33" s="52">
        <v>0.1</v>
      </c>
      <c r="G33" s="46" t="str">
        <f t="shared" si="5"/>
        <v>0</v>
      </c>
      <c r="H33" s="46">
        <f t="shared" si="3"/>
        <v>0</v>
      </c>
      <c r="I33" s="52">
        <f t="shared" si="4"/>
        <v>0</v>
      </c>
      <c r="J33" s="168"/>
      <c r="K33" s="168"/>
      <c r="L33" s="169"/>
      <c r="M33" s="55"/>
    </row>
    <row r="34" spans="1:13" x14ac:dyDescent="0.45">
      <c r="A34" s="175" t="s">
        <v>71</v>
      </c>
      <c r="B34" s="175"/>
      <c r="C34" s="175"/>
      <c r="D34" s="42"/>
    </row>
    <row r="35" spans="1:13" ht="31.5" x14ac:dyDescent="0.45">
      <c r="A35" s="33">
        <v>1</v>
      </c>
      <c r="B35" s="39" t="s">
        <v>72</v>
      </c>
      <c r="C35" s="46"/>
      <c r="D35" s="46">
        <v>3</v>
      </c>
      <c r="E35" s="46">
        <v>1</v>
      </c>
      <c r="F35" s="52" t="s">
        <v>36</v>
      </c>
      <c r="G35" s="46" t="str">
        <f>IF(C35="A-B","3",IF(C35="C-D","2",IF(C35="E","1","0")))</f>
        <v>0</v>
      </c>
      <c r="H35" s="46">
        <f t="shared" ref="H35:H47" si="6">G35*D35</f>
        <v>0</v>
      </c>
      <c r="I35" s="52">
        <f t="shared" ref="I35:I47" si="7">H35*E35</f>
        <v>0</v>
      </c>
      <c r="J35" s="168">
        <v>54</v>
      </c>
      <c r="K35" s="168">
        <f>SUM(I35:I47)</f>
        <v>9</v>
      </c>
      <c r="L35" s="169">
        <f>K35/J35*5</f>
        <v>0.83333333333333326</v>
      </c>
      <c r="M35" s="55">
        <f ca="1">OFFSET(L35,0,0)</f>
        <v>0.83333333333333326</v>
      </c>
    </row>
    <row r="36" spans="1:13" ht="31.5" x14ac:dyDescent="0.45">
      <c r="A36" s="33">
        <v>2</v>
      </c>
      <c r="B36" s="39" t="s">
        <v>73</v>
      </c>
      <c r="C36" s="46"/>
      <c r="D36" s="46">
        <v>3</v>
      </c>
      <c r="E36" s="46">
        <v>1</v>
      </c>
      <c r="F36" s="52">
        <v>0.1</v>
      </c>
      <c r="G36" s="46" t="str">
        <f>IF(C36="Oui","1","0")</f>
        <v>0</v>
      </c>
      <c r="H36" s="46">
        <f t="shared" si="6"/>
        <v>0</v>
      </c>
      <c r="I36" s="52">
        <f t="shared" si="7"/>
        <v>0</v>
      </c>
      <c r="J36" s="168"/>
      <c r="K36" s="168"/>
      <c r="L36" s="169"/>
      <c r="M36" s="55"/>
    </row>
    <row r="37" spans="1:13" ht="15.75" x14ac:dyDescent="0.45">
      <c r="A37" s="33">
        <v>3</v>
      </c>
      <c r="B37" s="39" t="s">
        <v>74</v>
      </c>
      <c r="C37" s="46"/>
      <c r="D37" s="46">
        <v>3</v>
      </c>
      <c r="E37" s="46">
        <v>1</v>
      </c>
      <c r="F37" s="52" t="s">
        <v>55</v>
      </c>
      <c r="G37" s="46" t="str">
        <f>IF(C37="Simple vitrage","1",IF(C37="Double vitrage","2","3"))</f>
        <v>3</v>
      </c>
      <c r="H37" s="46">
        <f t="shared" si="6"/>
        <v>9</v>
      </c>
      <c r="I37" s="52">
        <f t="shared" si="7"/>
        <v>9</v>
      </c>
      <c r="J37" s="168"/>
      <c r="K37" s="168"/>
      <c r="L37" s="169"/>
      <c r="M37" s="55"/>
    </row>
    <row r="38" spans="1:13" ht="47.25" x14ac:dyDescent="0.45">
      <c r="A38" s="33">
        <v>4</v>
      </c>
      <c r="B38" s="36" t="s">
        <v>75</v>
      </c>
      <c r="C38" s="46"/>
      <c r="D38" s="46">
        <v>3</v>
      </c>
      <c r="E38" s="46">
        <v>1</v>
      </c>
      <c r="F38" s="52">
        <v>0.1</v>
      </c>
      <c r="G38" s="46" t="str">
        <f t="shared" ref="G38:G47" si="8">IF(C38="Oui","1","0")</f>
        <v>0</v>
      </c>
      <c r="H38" s="46">
        <f t="shared" si="6"/>
        <v>0</v>
      </c>
      <c r="I38" s="52">
        <f t="shared" si="7"/>
        <v>0</v>
      </c>
      <c r="J38" s="168"/>
      <c r="K38" s="168"/>
      <c r="L38" s="169"/>
      <c r="M38" s="55"/>
    </row>
    <row r="39" spans="1:13" ht="31.5" x14ac:dyDescent="0.45">
      <c r="A39" s="33">
        <v>5</v>
      </c>
      <c r="B39" s="36" t="s">
        <v>76</v>
      </c>
      <c r="C39" s="46"/>
      <c r="D39" s="46">
        <v>3</v>
      </c>
      <c r="E39" s="46">
        <v>1</v>
      </c>
      <c r="F39" s="52">
        <v>0.1</v>
      </c>
      <c r="G39" s="46" t="str">
        <f t="shared" si="8"/>
        <v>0</v>
      </c>
      <c r="H39" s="46">
        <f t="shared" si="6"/>
        <v>0</v>
      </c>
      <c r="I39" s="52">
        <f t="shared" si="7"/>
        <v>0</v>
      </c>
      <c r="J39" s="168"/>
      <c r="K39" s="168"/>
      <c r="L39" s="169"/>
      <c r="M39" s="55"/>
    </row>
    <row r="40" spans="1:13" ht="31.5" x14ac:dyDescent="0.45">
      <c r="A40" s="33">
        <v>6</v>
      </c>
      <c r="B40" s="36" t="s">
        <v>77</v>
      </c>
      <c r="C40" s="46"/>
      <c r="D40" s="46">
        <v>3</v>
      </c>
      <c r="E40" s="46">
        <v>1</v>
      </c>
      <c r="F40" s="52">
        <v>0.1</v>
      </c>
      <c r="G40" s="46" t="str">
        <f t="shared" si="8"/>
        <v>0</v>
      </c>
      <c r="H40" s="46">
        <f t="shared" si="6"/>
        <v>0</v>
      </c>
      <c r="I40" s="52">
        <f t="shared" si="7"/>
        <v>0</v>
      </c>
      <c r="J40" s="168"/>
      <c r="K40" s="168"/>
      <c r="L40" s="169"/>
      <c r="M40" s="55"/>
    </row>
    <row r="41" spans="1:13" ht="31.5" x14ac:dyDescent="0.45">
      <c r="A41" s="33">
        <v>7</v>
      </c>
      <c r="B41" s="36" t="s">
        <v>78</v>
      </c>
      <c r="C41" s="46"/>
      <c r="D41" s="46">
        <v>3</v>
      </c>
      <c r="E41" s="46">
        <v>1</v>
      </c>
      <c r="F41" s="52">
        <v>0.1</v>
      </c>
      <c r="G41" s="46" t="str">
        <f t="shared" si="8"/>
        <v>0</v>
      </c>
      <c r="H41" s="46">
        <f t="shared" si="6"/>
        <v>0</v>
      </c>
      <c r="I41" s="52">
        <f t="shared" si="7"/>
        <v>0</v>
      </c>
      <c r="J41" s="168"/>
      <c r="K41" s="168"/>
      <c r="L41" s="169"/>
      <c r="M41" s="55"/>
    </row>
    <row r="42" spans="1:13" ht="47.25" x14ac:dyDescent="0.45">
      <c r="A42" s="33">
        <v>8</v>
      </c>
      <c r="B42" s="39" t="s">
        <v>79</v>
      </c>
      <c r="C42" s="46"/>
      <c r="D42" s="46">
        <v>3</v>
      </c>
      <c r="E42" s="46">
        <v>1</v>
      </c>
      <c r="F42" s="52">
        <v>0.1</v>
      </c>
      <c r="G42" s="46" t="str">
        <f t="shared" si="8"/>
        <v>0</v>
      </c>
      <c r="H42" s="46">
        <f t="shared" si="6"/>
        <v>0</v>
      </c>
      <c r="I42" s="52">
        <f t="shared" si="7"/>
        <v>0</v>
      </c>
      <c r="J42" s="168"/>
      <c r="K42" s="168"/>
      <c r="L42" s="169"/>
      <c r="M42" s="55"/>
    </row>
    <row r="43" spans="1:13" ht="47.25" x14ac:dyDescent="0.45">
      <c r="A43" s="33">
        <v>9</v>
      </c>
      <c r="B43" s="36" t="s">
        <v>80</v>
      </c>
      <c r="C43" s="46"/>
      <c r="D43" s="46">
        <v>3</v>
      </c>
      <c r="E43" s="46">
        <v>1</v>
      </c>
      <c r="F43" s="52">
        <v>0.1</v>
      </c>
      <c r="G43" s="46" t="str">
        <f t="shared" si="8"/>
        <v>0</v>
      </c>
      <c r="H43" s="46">
        <f t="shared" si="6"/>
        <v>0</v>
      </c>
      <c r="I43" s="52">
        <f t="shared" si="7"/>
        <v>0</v>
      </c>
      <c r="J43" s="168"/>
      <c r="K43" s="168"/>
      <c r="L43" s="169"/>
      <c r="M43" s="55"/>
    </row>
    <row r="44" spans="1:13" ht="31.5" x14ac:dyDescent="0.45">
      <c r="A44" s="33">
        <v>10</v>
      </c>
      <c r="B44" s="39" t="s">
        <v>156</v>
      </c>
      <c r="C44" s="46"/>
      <c r="D44" s="46">
        <v>3</v>
      </c>
      <c r="E44" s="46">
        <v>1</v>
      </c>
      <c r="F44" s="52">
        <v>0.1</v>
      </c>
      <c r="G44" s="46" t="str">
        <f t="shared" si="8"/>
        <v>0</v>
      </c>
      <c r="H44" s="46">
        <f t="shared" si="6"/>
        <v>0</v>
      </c>
      <c r="I44" s="52">
        <f t="shared" si="7"/>
        <v>0</v>
      </c>
      <c r="J44" s="168"/>
      <c r="K44" s="168"/>
      <c r="L44" s="169"/>
      <c r="M44" s="55"/>
    </row>
    <row r="45" spans="1:13" ht="15.75" x14ac:dyDescent="0.45">
      <c r="A45" s="33">
        <v>11</v>
      </c>
      <c r="B45" s="39" t="s">
        <v>82</v>
      </c>
      <c r="C45" s="46"/>
      <c r="D45" s="46">
        <v>3</v>
      </c>
      <c r="E45" s="46">
        <v>1</v>
      </c>
      <c r="F45" s="52">
        <v>0.1</v>
      </c>
      <c r="G45" s="46" t="str">
        <f t="shared" si="8"/>
        <v>0</v>
      </c>
      <c r="H45" s="46">
        <f t="shared" si="6"/>
        <v>0</v>
      </c>
      <c r="I45" s="52">
        <f t="shared" si="7"/>
        <v>0</v>
      </c>
      <c r="J45" s="168"/>
      <c r="K45" s="168"/>
      <c r="L45" s="169"/>
      <c r="M45" s="55"/>
    </row>
    <row r="46" spans="1:13" ht="31.5" x14ac:dyDescent="0.45">
      <c r="A46" s="33">
        <v>12</v>
      </c>
      <c r="B46" s="36" t="s">
        <v>83</v>
      </c>
      <c r="C46" s="46"/>
      <c r="D46" s="46">
        <v>3</v>
      </c>
      <c r="E46" s="46">
        <v>1</v>
      </c>
      <c r="F46" s="52">
        <v>0.1</v>
      </c>
      <c r="G46" s="46" t="str">
        <f t="shared" si="8"/>
        <v>0</v>
      </c>
      <c r="H46" s="46">
        <f t="shared" si="6"/>
        <v>0</v>
      </c>
      <c r="I46" s="52">
        <f t="shared" si="7"/>
        <v>0</v>
      </c>
      <c r="J46" s="168"/>
      <c r="K46" s="168"/>
      <c r="L46" s="169"/>
      <c r="M46" s="55"/>
    </row>
    <row r="47" spans="1:13" ht="31.5" x14ac:dyDescent="0.45">
      <c r="A47" s="33">
        <v>13</v>
      </c>
      <c r="B47" s="36" t="s">
        <v>84</v>
      </c>
      <c r="C47" s="46"/>
      <c r="D47" s="46">
        <v>3</v>
      </c>
      <c r="E47" s="46">
        <v>1</v>
      </c>
      <c r="F47" s="52">
        <v>0.1</v>
      </c>
      <c r="G47" s="46" t="str">
        <f t="shared" si="8"/>
        <v>0</v>
      </c>
      <c r="H47" s="46">
        <f t="shared" si="6"/>
        <v>0</v>
      </c>
      <c r="I47" s="52">
        <f t="shared" si="7"/>
        <v>0</v>
      </c>
      <c r="J47" s="168"/>
      <c r="K47" s="168"/>
      <c r="L47" s="169"/>
      <c r="M47" s="55"/>
    </row>
    <row r="48" spans="1:13" x14ac:dyDescent="0.45">
      <c r="A48" s="175" t="s">
        <v>85</v>
      </c>
      <c r="B48" s="175"/>
      <c r="C48" s="175"/>
      <c r="D48" s="42"/>
      <c r="G48" s="46"/>
      <c r="H48" s="46"/>
      <c r="I48" s="46"/>
    </row>
    <row r="49" spans="1:15" ht="31.5" x14ac:dyDescent="0.45">
      <c r="A49" s="33">
        <v>1</v>
      </c>
      <c r="B49" s="36" t="s">
        <v>86</v>
      </c>
      <c r="C49" s="46"/>
      <c r="D49" s="46">
        <v>2</v>
      </c>
      <c r="E49" s="46">
        <v>1</v>
      </c>
      <c r="F49" s="52">
        <v>0.1</v>
      </c>
      <c r="G49" s="46" t="str">
        <f>IF(C49="Oui","1","0")</f>
        <v>0</v>
      </c>
      <c r="H49" s="46">
        <f t="shared" ref="H49:H60" si="9">G49*D49</f>
        <v>0</v>
      </c>
      <c r="I49" s="52">
        <f t="shared" ref="I49:I60" si="10">H49*E49</f>
        <v>0</v>
      </c>
      <c r="J49" s="168">
        <v>36</v>
      </c>
      <c r="K49" s="168">
        <f>SUM(I49:I60)</f>
        <v>10</v>
      </c>
      <c r="L49" s="169">
        <f>K49/J49*5</f>
        <v>1.3888888888888888</v>
      </c>
      <c r="M49" s="55">
        <f ca="1">OFFSET(L49,0,0)</f>
        <v>1.3888888888888888</v>
      </c>
    </row>
    <row r="50" spans="1:15" ht="31.5" x14ac:dyDescent="0.45">
      <c r="A50" s="33">
        <v>2</v>
      </c>
      <c r="B50" s="36" t="s">
        <v>87</v>
      </c>
      <c r="C50" s="46"/>
      <c r="D50" s="46">
        <v>2</v>
      </c>
      <c r="E50" s="46">
        <v>1</v>
      </c>
      <c r="F50" s="52" t="s">
        <v>33</v>
      </c>
      <c r="G50" s="46" t="str">
        <f>IF(C50="En hausse","0",IF(C50="Stable","1",IF(C50="En baisse de moins de 5%","2",IF(C50="En baisse de moins de 10%","3",IF(C50="En baisse de moins de 15%","4","5")))))</f>
        <v>5</v>
      </c>
      <c r="H50" s="46">
        <f t="shared" si="9"/>
        <v>10</v>
      </c>
      <c r="I50" s="52">
        <f t="shared" si="10"/>
        <v>10</v>
      </c>
      <c r="J50" s="168"/>
      <c r="K50" s="168"/>
      <c r="L50" s="169"/>
      <c r="M50" s="55"/>
    </row>
    <row r="51" spans="1:15" ht="31.5" x14ac:dyDescent="0.45">
      <c r="A51" s="33">
        <v>3</v>
      </c>
      <c r="B51" s="36" t="s">
        <v>88</v>
      </c>
      <c r="C51" s="46"/>
      <c r="D51" s="46">
        <v>2</v>
      </c>
      <c r="E51" s="46">
        <v>1</v>
      </c>
      <c r="F51" s="52">
        <v>0.1</v>
      </c>
      <c r="G51" s="46" t="str">
        <f>IF(C51="Oui","1","0")</f>
        <v>0</v>
      </c>
      <c r="H51" s="46">
        <f t="shared" si="9"/>
        <v>0</v>
      </c>
      <c r="I51" s="52">
        <f t="shared" si="10"/>
        <v>0</v>
      </c>
      <c r="J51" s="168"/>
      <c r="K51" s="168"/>
      <c r="L51" s="169"/>
      <c r="M51" s="55"/>
    </row>
    <row r="52" spans="1:15" ht="15.75" x14ac:dyDescent="0.45">
      <c r="A52" s="33">
        <v>4</v>
      </c>
      <c r="B52" s="39" t="s">
        <v>89</v>
      </c>
      <c r="C52" s="46"/>
      <c r="D52" s="46">
        <v>2</v>
      </c>
      <c r="E52" s="46">
        <v>1</v>
      </c>
      <c r="F52" s="52" t="s">
        <v>46</v>
      </c>
      <c r="G52" s="46" t="str">
        <f>IF(C52="Oui",2,IF(C52="Partiellement","1","0"))</f>
        <v>0</v>
      </c>
      <c r="H52" s="46">
        <f t="shared" si="9"/>
        <v>0</v>
      </c>
      <c r="I52" s="52">
        <f t="shared" si="10"/>
        <v>0</v>
      </c>
      <c r="J52" s="168"/>
      <c r="K52" s="168"/>
      <c r="L52" s="169"/>
      <c r="M52" s="55"/>
    </row>
    <row r="53" spans="1:15" ht="15.75" x14ac:dyDescent="0.45">
      <c r="A53" s="33">
        <v>5</v>
      </c>
      <c r="B53" s="39" t="s">
        <v>90</v>
      </c>
      <c r="C53" s="46"/>
      <c r="D53" s="46">
        <v>2</v>
      </c>
      <c r="E53" s="46">
        <v>0.5</v>
      </c>
      <c r="F53" s="52" t="s">
        <v>46</v>
      </c>
      <c r="G53" s="46" t="str">
        <f>IF(C53="Oui",2,IF(C53="Partiellement","1","0"))</f>
        <v>0</v>
      </c>
      <c r="H53" s="46">
        <f t="shared" si="9"/>
        <v>0</v>
      </c>
      <c r="I53" s="52">
        <f t="shared" si="10"/>
        <v>0</v>
      </c>
      <c r="J53" s="168"/>
      <c r="K53" s="168"/>
      <c r="L53" s="169"/>
      <c r="M53" s="55"/>
      <c r="N53" s="42" t="s">
        <v>91</v>
      </c>
      <c r="O53" s="42"/>
    </row>
    <row r="54" spans="1:15" ht="31.5" x14ac:dyDescent="0.45">
      <c r="A54" s="33">
        <v>6</v>
      </c>
      <c r="B54" s="39" t="s">
        <v>92</v>
      </c>
      <c r="C54" s="46"/>
      <c r="D54" s="46">
        <v>2</v>
      </c>
      <c r="E54" s="46">
        <v>1</v>
      </c>
      <c r="F54" s="52">
        <v>0.1</v>
      </c>
      <c r="G54" s="46" t="str">
        <f t="shared" ref="G54:G60" si="11">IF(C54="Oui","1","0")</f>
        <v>0</v>
      </c>
      <c r="H54" s="46">
        <f t="shared" si="9"/>
        <v>0</v>
      </c>
      <c r="I54" s="52">
        <f t="shared" si="10"/>
        <v>0</v>
      </c>
      <c r="J54" s="168"/>
      <c r="K54" s="168"/>
      <c r="L54" s="169"/>
      <c r="M54" s="55"/>
    </row>
    <row r="55" spans="1:15" ht="31.5" x14ac:dyDescent="0.45">
      <c r="A55" s="33">
        <v>7</v>
      </c>
      <c r="B55" s="39" t="s">
        <v>93</v>
      </c>
      <c r="C55" s="46"/>
      <c r="D55" s="46">
        <v>2</v>
      </c>
      <c r="E55" s="46">
        <v>1</v>
      </c>
      <c r="F55" s="52">
        <v>0.1</v>
      </c>
      <c r="G55" s="46" t="str">
        <f t="shared" si="11"/>
        <v>0</v>
      </c>
      <c r="H55" s="46">
        <f t="shared" si="9"/>
        <v>0</v>
      </c>
      <c r="I55" s="52">
        <f t="shared" si="10"/>
        <v>0</v>
      </c>
      <c r="J55" s="168"/>
      <c r="K55" s="168"/>
      <c r="L55" s="169"/>
      <c r="M55" s="55"/>
    </row>
    <row r="56" spans="1:15" ht="31.5" x14ac:dyDescent="0.45">
      <c r="A56" s="33">
        <v>8</v>
      </c>
      <c r="B56" s="39" t="s">
        <v>94</v>
      </c>
      <c r="C56" s="46"/>
      <c r="D56" s="46">
        <v>2</v>
      </c>
      <c r="E56" s="46">
        <v>1</v>
      </c>
      <c r="F56" s="52">
        <v>0.1</v>
      </c>
      <c r="G56" s="46" t="str">
        <f t="shared" si="11"/>
        <v>0</v>
      </c>
      <c r="H56" s="46">
        <f t="shared" si="9"/>
        <v>0</v>
      </c>
      <c r="I56" s="52">
        <f t="shared" si="10"/>
        <v>0</v>
      </c>
      <c r="J56" s="168"/>
      <c r="K56" s="168"/>
      <c r="L56" s="169"/>
      <c r="M56" s="55"/>
    </row>
    <row r="57" spans="1:15" ht="31.5" x14ac:dyDescent="0.45">
      <c r="A57" s="33">
        <v>9</v>
      </c>
      <c r="B57" s="39" t="s">
        <v>95</v>
      </c>
      <c r="C57" s="46"/>
      <c r="D57" s="46">
        <v>2</v>
      </c>
      <c r="E57" s="46">
        <v>1</v>
      </c>
      <c r="F57" s="52">
        <v>0.1</v>
      </c>
      <c r="G57" s="46" t="str">
        <f t="shared" si="11"/>
        <v>0</v>
      </c>
      <c r="H57" s="46">
        <f t="shared" si="9"/>
        <v>0</v>
      </c>
      <c r="I57" s="52">
        <f t="shared" si="10"/>
        <v>0</v>
      </c>
      <c r="J57" s="168"/>
      <c r="K57" s="168"/>
      <c r="L57" s="169"/>
      <c r="M57" s="55"/>
    </row>
    <row r="58" spans="1:15" ht="15.75" x14ac:dyDescent="0.45">
      <c r="A58" s="33">
        <v>10</v>
      </c>
      <c r="B58" s="39" t="s">
        <v>96</v>
      </c>
      <c r="C58" s="46"/>
      <c r="D58" s="46">
        <v>2</v>
      </c>
      <c r="E58" s="46">
        <v>1</v>
      </c>
      <c r="F58" s="52">
        <v>0.1</v>
      </c>
      <c r="G58" s="46" t="str">
        <f t="shared" si="11"/>
        <v>0</v>
      </c>
      <c r="H58" s="46">
        <f t="shared" si="9"/>
        <v>0</v>
      </c>
      <c r="I58" s="52">
        <f t="shared" si="10"/>
        <v>0</v>
      </c>
      <c r="J58" s="168"/>
      <c r="K58" s="168"/>
      <c r="L58" s="169"/>
      <c r="M58" s="55"/>
    </row>
    <row r="59" spans="1:15" ht="47.25" x14ac:dyDescent="0.45">
      <c r="A59" s="33">
        <v>11</v>
      </c>
      <c r="B59" s="36" t="s">
        <v>97</v>
      </c>
      <c r="C59" s="46"/>
      <c r="D59" s="46">
        <v>2</v>
      </c>
      <c r="E59" s="46">
        <v>1</v>
      </c>
      <c r="F59" s="52">
        <v>0.1</v>
      </c>
      <c r="G59" s="46" t="str">
        <f t="shared" si="11"/>
        <v>0</v>
      </c>
      <c r="H59" s="46">
        <f t="shared" si="9"/>
        <v>0</v>
      </c>
      <c r="I59" s="52">
        <f t="shared" si="10"/>
        <v>0</v>
      </c>
      <c r="J59" s="168"/>
      <c r="K59" s="168"/>
      <c r="L59" s="169"/>
      <c r="M59" s="55"/>
    </row>
    <row r="60" spans="1:15" ht="31.5" x14ac:dyDescent="0.45">
      <c r="A60" s="33">
        <v>12</v>
      </c>
      <c r="B60" s="36" t="s">
        <v>98</v>
      </c>
      <c r="C60" s="46"/>
      <c r="D60" s="46">
        <v>2</v>
      </c>
      <c r="E60" s="46">
        <v>0.5</v>
      </c>
      <c r="F60" s="52">
        <v>0.1</v>
      </c>
      <c r="G60" s="46" t="str">
        <f t="shared" si="11"/>
        <v>0</v>
      </c>
      <c r="H60" s="46">
        <f t="shared" si="9"/>
        <v>0</v>
      </c>
      <c r="I60" s="52">
        <f t="shared" si="10"/>
        <v>0</v>
      </c>
      <c r="J60" s="168"/>
      <c r="K60" s="168"/>
      <c r="L60" s="169"/>
      <c r="M60" s="55"/>
    </row>
    <row r="61" spans="1:15" x14ac:dyDescent="0.45">
      <c r="A61" s="175" t="s">
        <v>99</v>
      </c>
      <c r="B61" s="175"/>
      <c r="C61" s="175"/>
      <c r="D61" s="42"/>
      <c r="G61" s="46"/>
      <c r="H61" s="46"/>
      <c r="I61" s="46"/>
    </row>
    <row r="62" spans="1:15" ht="47.25" x14ac:dyDescent="0.45">
      <c r="A62" s="33">
        <v>1</v>
      </c>
      <c r="B62" s="39" t="s">
        <v>100</v>
      </c>
      <c r="C62" s="46"/>
      <c r="D62" s="46">
        <v>3</v>
      </c>
      <c r="E62" s="46">
        <v>1</v>
      </c>
      <c r="F62" s="52">
        <v>0.1</v>
      </c>
      <c r="G62" s="46" t="str">
        <f t="shared" ref="G62:G68" si="12">IF(C62="Oui","1","0")</f>
        <v>0</v>
      </c>
      <c r="H62" s="46">
        <f t="shared" ref="H62:I68" si="13">G62*D62</f>
        <v>0</v>
      </c>
      <c r="I62" s="52">
        <f t="shared" si="13"/>
        <v>0</v>
      </c>
      <c r="J62" s="153">
        <v>21</v>
      </c>
      <c r="K62" s="153">
        <f>SUM(I62:I68)</f>
        <v>0</v>
      </c>
      <c r="L62" s="154">
        <f>K62/J62*5</f>
        <v>0</v>
      </c>
      <c r="M62" s="55">
        <f ca="1">OFFSET(L62,0,0)</f>
        <v>0</v>
      </c>
    </row>
    <row r="63" spans="1:15" ht="31.5" x14ac:dyDescent="0.45">
      <c r="A63" s="33">
        <v>2</v>
      </c>
      <c r="B63" s="36" t="s">
        <v>101</v>
      </c>
      <c r="C63" s="46"/>
      <c r="D63" s="46">
        <v>3</v>
      </c>
      <c r="E63" s="46">
        <v>1</v>
      </c>
      <c r="F63" s="52">
        <v>0.1</v>
      </c>
      <c r="G63" s="46" t="str">
        <f t="shared" si="12"/>
        <v>0</v>
      </c>
      <c r="H63" s="46">
        <f t="shared" si="13"/>
        <v>0</v>
      </c>
      <c r="I63" s="52">
        <f t="shared" si="13"/>
        <v>0</v>
      </c>
      <c r="J63" s="153"/>
      <c r="K63" s="153"/>
      <c r="L63" s="154"/>
      <c r="M63" s="56"/>
    </row>
    <row r="64" spans="1:15" ht="47.25" x14ac:dyDescent="0.45">
      <c r="A64" s="33">
        <v>3</v>
      </c>
      <c r="B64" s="36" t="s">
        <v>102</v>
      </c>
      <c r="C64" s="46"/>
      <c r="D64" s="46">
        <v>3</v>
      </c>
      <c r="E64" s="46">
        <v>1</v>
      </c>
      <c r="F64" s="52">
        <v>0.1</v>
      </c>
      <c r="G64" s="46" t="str">
        <f t="shared" si="12"/>
        <v>0</v>
      </c>
      <c r="H64" s="46">
        <f t="shared" si="13"/>
        <v>0</v>
      </c>
      <c r="I64" s="52">
        <f t="shared" si="13"/>
        <v>0</v>
      </c>
      <c r="J64" s="153"/>
      <c r="K64" s="153"/>
      <c r="L64" s="154"/>
      <c r="M64" s="56"/>
    </row>
    <row r="65" spans="1:13" ht="47.25" x14ac:dyDescent="0.45">
      <c r="A65" s="33">
        <v>4</v>
      </c>
      <c r="B65" s="36" t="s">
        <v>103</v>
      </c>
      <c r="C65" s="46"/>
      <c r="D65" s="46">
        <v>3</v>
      </c>
      <c r="E65" s="46">
        <v>1</v>
      </c>
      <c r="F65" s="52">
        <v>0.1</v>
      </c>
      <c r="G65" s="46" t="str">
        <f t="shared" si="12"/>
        <v>0</v>
      </c>
      <c r="H65" s="46">
        <f t="shared" si="13"/>
        <v>0</v>
      </c>
      <c r="I65" s="52">
        <f t="shared" si="13"/>
        <v>0</v>
      </c>
      <c r="J65" s="153"/>
      <c r="K65" s="153"/>
      <c r="L65" s="154"/>
      <c r="M65" s="56"/>
    </row>
    <row r="66" spans="1:13" ht="15.75" x14ac:dyDescent="0.45">
      <c r="A66" s="33">
        <v>5</v>
      </c>
      <c r="B66" s="36" t="s">
        <v>104</v>
      </c>
      <c r="C66" s="46"/>
      <c r="D66" s="46">
        <v>3</v>
      </c>
      <c r="E66" s="46">
        <v>1</v>
      </c>
      <c r="F66" s="52">
        <v>0.1</v>
      </c>
      <c r="G66" s="46" t="str">
        <f t="shared" si="12"/>
        <v>0</v>
      </c>
      <c r="H66" s="46">
        <f t="shared" si="13"/>
        <v>0</v>
      </c>
      <c r="I66" s="52">
        <f t="shared" si="13"/>
        <v>0</v>
      </c>
      <c r="J66" s="153"/>
      <c r="K66" s="153"/>
      <c r="L66" s="154"/>
      <c r="M66" s="56"/>
    </row>
    <row r="67" spans="1:13" ht="31.5" x14ac:dyDescent="0.45">
      <c r="A67" s="33">
        <v>6</v>
      </c>
      <c r="B67" s="36" t="s">
        <v>105</v>
      </c>
      <c r="C67" s="46"/>
      <c r="D67" s="46">
        <v>3</v>
      </c>
      <c r="E67" s="46">
        <v>1</v>
      </c>
      <c r="F67" s="52">
        <v>0.1</v>
      </c>
      <c r="G67" s="46" t="str">
        <f t="shared" si="12"/>
        <v>0</v>
      </c>
      <c r="H67" s="46">
        <f t="shared" si="13"/>
        <v>0</v>
      </c>
      <c r="I67" s="52">
        <f t="shared" si="13"/>
        <v>0</v>
      </c>
      <c r="J67" s="153"/>
      <c r="K67" s="153"/>
      <c r="L67" s="154"/>
      <c r="M67" s="56"/>
    </row>
    <row r="68" spans="1:13" ht="31.5" x14ac:dyDescent="0.45">
      <c r="A68" s="33">
        <v>7</v>
      </c>
      <c r="B68" s="36" t="s">
        <v>106</v>
      </c>
      <c r="C68" s="46"/>
      <c r="D68" s="46">
        <v>3</v>
      </c>
      <c r="E68" s="46">
        <v>1</v>
      </c>
      <c r="F68" s="52">
        <v>0.1</v>
      </c>
      <c r="G68" s="46" t="str">
        <f t="shared" si="12"/>
        <v>0</v>
      </c>
      <c r="H68" s="46">
        <f t="shared" si="13"/>
        <v>0</v>
      </c>
      <c r="I68" s="52">
        <f t="shared" si="13"/>
        <v>0</v>
      </c>
      <c r="J68" s="153"/>
      <c r="K68" s="153"/>
      <c r="L68" s="154"/>
      <c r="M68" s="56"/>
    </row>
    <row r="69" spans="1:13" x14ac:dyDescent="0.45">
      <c r="A69" s="175" t="s">
        <v>107</v>
      </c>
      <c r="B69" s="175"/>
      <c r="C69" s="175"/>
      <c r="D69" s="42"/>
    </row>
    <row r="70" spans="1:13" ht="15.75" x14ac:dyDescent="0.45">
      <c r="A70" s="33">
        <v>1</v>
      </c>
      <c r="B70" s="39" t="s">
        <v>108</v>
      </c>
      <c r="C70" s="46"/>
      <c r="D70" s="46">
        <v>2</v>
      </c>
      <c r="E70" s="46">
        <v>1</v>
      </c>
      <c r="F70" s="52">
        <v>0.1</v>
      </c>
      <c r="G70" s="52" t="str">
        <f t="shared" ref="G70:G79" si="14">IF(C70="Oui","1","0")</f>
        <v>0</v>
      </c>
      <c r="H70" s="46">
        <f t="shared" ref="H70:H79" si="15">G70*D70</f>
        <v>0</v>
      </c>
      <c r="I70" s="52">
        <f t="shared" ref="I70:I79" si="16">H70*E70</f>
        <v>0</v>
      </c>
      <c r="J70" s="153">
        <v>19</v>
      </c>
      <c r="K70" s="153">
        <f>SUM(I70:I79)</f>
        <v>0</v>
      </c>
      <c r="L70" s="154">
        <f>K70/J70*5</f>
        <v>0</v>
      </c>
      <c r="M70" s="55">
        <f ca="1">OFFSET(L70,0,0)</f>
        <v>0</v>
      </c>
    </row>
    <row r="71" spans="1:13" ht="31.5" x14ac:dyDescent="0.45">
      <c r="A71" s="33">
        <v>2</v>
      </c>
      <c r="B71" s="39" t="s">
        <v>109</v>
      </c>
      <c r="C71" s="46"/>
      <c r="D71" s="46">
        <v>2</v>
      </c>
      <c r="E71" s="46">
        <v>1</v>
      </c>
      <c r="F71" s="52">
        <v>0.1</v>
      </c>
      <c r="G71" s="52" t="str">
        <f t="shared" si="14"/>
        <v>0</v>
      </c>
      <c r="H71" s="46">
        <f t="shared" si="15"/>
        <v>0</v>
      </c>
      <c r="I71" s="52">
        <f t="shared" si="16"/>
        <v>0</v>
      </c>
      <c r="J71" s="153"/>
      <c r="K71" s="153"/>
      <c r="L71" s="154"/>
      <c r="M71" s="56"/>
    </row>
    <row r="72" spans="1:13" ht="31.5" x14ac:dyDescent="0.45">
      <c r="A72" s="33">
        <v>3</v>
      </c>
      <c r="B72" s="39" t="s">
        <v>110</v>
      </c>
      <c r="C72" s="46"/>
      <c r="D72" s="46">
        <v>2</v>
      </c>
      <c r="E72" s="46">
        <v>1</v>
      </c>
      <c r="F72" s="52">
        <v>0.1</v>
      </c>
      <c r="G72" s="52" t="str">
        <f t="shared" si="14"/>
        <v>0</v>
      </c>
      <c r="H72" s="46">
        <f t="shared" si="15"/>
        <v>0</v>
      </c>
      <c r="I72" s="52">
        <f t="shared" si="16"/>
        <v>0</v>
      </c>
      <c r="J72" s="153"/>
      <c r="K72" s="153"/>
      <c r="L72" s="154"/>
      <c r="M72" s="56"/>
    </row>
    <row r="73" spans="1:13" ht="31.5" x14ac:dyDescent="0.45">
      <c r="A73" s="33">
        <v>4</v>
      </c>
      <c r="B73" s="39" t="s">
        <v>111</v>
      </c>
      <c r="C73" s="46"/>
      <c r="D73" s="46">
        <v>2</v>
      </c>
      <c r="E73" s="46">
        <v>1</v>
      </c>
      <c r="F73" s="52">
        <v>0.1</v>
      </c>
      <c r="G73" s="52" t="str">
        <f t="shared" si="14"/>
        <v>0</v>
      </c>
      <c r="H73" s="46">
        <f t="shared" si="15"/>
        <v>0</v>
      </c>
      <c r="I73" s="52">
        <f t="shared" si="16"/>
        <v>0</v>
      </c>
      <c r="J73" s="153"/>
      <c r="K73" s="153"/>
      <c r="L73" s="154"/>
      <c r="M73" s="56"/>
    </row>
    <row r="74" spans="1:13" ht="31.5" x14ac:dyDescent="0.45">
      <c r="A74" s="33">
        <v>5</v>
      </c>
      <c r="B74" s="36" t="s">
        <v>112</v>
      </c>
      <c r="C74" s="46"/>
      <c r="D74" s="46">
        <v>2</v>
      </c>
      <c r="E74" s="46">
        <v>1</v>
      </c>
      <c r="F74" s="52">
        <v>0.1</v>
      </c>
      <c r="G74" s="52" t="str">
        <f t="shared" si="14"/>
        <v>0</v>
      </c>
      <c r="H74" s="46">
        <f t="shared" si="15"/>
        <v>0</v>
      </c>
      <c r="I74" s="52">
        <f t="shared" si="16"/>
        <v>0</v>
      </c>
      <c r="J74" s="153"/>
      <c r="K74" s="153"/>
      <c r="L74" s="154"/>
      <c r="M74" s="56"/>
    </row>
    <row r="75" spans="1:13" ht="31.5" x14ac:dyDescent="0.45">
      <c r="A75" s="33">
        <v>6</v>
      </c>
      <c r="B75" s="36" t="s">
        <v>113</v>
      </c>
      <c r="C75" s="46"/>
      <c r="D75" s="46">
        <v>2</v>
      </c>
      <c r="E75" s="46">
        <v>1</v>
      </c>
      <c r="F75" s="52">
        <v>0.1</v>
      </c>
      <c r="G75" s="52" t="str">
        <f t="shared" si="14"/>
        <v>0</v>
      </c>
      <c r="H75" s="46">
        <f t="shared" si="15"/>
        <v>0</v>
      </c>
      <c r="I75" s="52">
        <f t="shared" si="16"/>
        <v>0</v>
      </c>
      <c r="J75" s="153"/>
      <c r="K75" s="153"/>
      <c r="L75" s="154"/>
      <c r="M75" s="56"/>
    </row>
    <row r="76" spans="1:13" ht="31.5" x14ac:dyDescent="0.45">
      <c r="A76" s="33">
        <v>7</v>
      </c>
      <c r="B76" s="36" t="s">
        <v>114</v>
      </c>
      <c r="C76" s="46"/>
      <c r="D76" s="46">
        <v>2</v>
      </c>
      <c r="E76" s="46">
        <v>1</v>
      </c>
      <c r="F76" s="52">
        <v>0.1</v>
      </c>
      <c r="G76" s="52" t="str">
        <f t="shared" si="14"/>
        <v>0</v>
      </c>
      <c r="H76" s="46">
        <f t="shared" si="15"/>
        <v>0</v>
      </c>
      <c r="I76" s="52">
        <f t="shared" si="16"/>
        <v>0</v>
      </c>
      <c r="J76" s="153"/>
      <c r="K76" s="153"/>
      <c r="L76" s="154"/>
      <c r="M76" s="56"/>
    </row>
    <row r="77" spans="1:13" ht="31.5" x14ac:dyDescent="0.45">
      <c r="A77" s="33">
        <v>8</v>
      </c>
      <c r="B77" s="36" t="s">
        <v>115</v>
      </c>
      <c r="C77" s="46"/>
      <c r="D77" s="46">
        <v>2</v>
      </c>
      <c r="E77" s="46">
        <v>1</v>
      </c>
      <c r="F77" s="52">
        <v>0.1</v>
      </c>
      <c r="G77" s="52" t="str">
        <f t="shared" si="14"/>
        <v>0</v>
      </c>
      <c r="H77" s="46">
        <f t="shared" si="15"/>
        <v>0</v>
      </c>
      <c r="I77" s="52">
        <f t="shared" si="16"/>
        <v>0</v>
      </c>
      <c r="J77" s="153"/>
      <c r="K77" s="153"/>
      <c r="L77" s="154"/>
      <c r="M77" s="56"/>
    </row>
    <row r="78" spans="1:13" ht="31.5" x14ac:dyDescent="0.45">
      <c r="A78" s="33">
        <v>9</v>
      </c>
      <c r="B78" s="36" t="s">
        <v>116</v>
      </c>
      <c r="C78" s="46"/>
      <c r="D78" s="46">
        <v>2</v>
      </c>
      <c r="E78" s="46">
        <v>1</v>
      </c>
      <c r="F78" s="52">
        <v>0.1</v>
      </c>
      <c r="G78" s="52" t="str">
        <f t="shared" si="14"/>
        <v>0</v>
      </c>
      <c r="H78" s="46">
        <f t="shared" si="15"/>
        <v>0</v>
      </c>
      <c r="I78" s="52">
        <f t="shared" si="16"/>
        <v>0</v>
      </c>
      <c r="J78" s="153"/>
      <c r="K78" s="153"/>
      <c r="L78" s="154"/>
      <c r="M78" s="56"/>
    </row>
    <row r="79" spans="1:13" ht="47.25" x14ac:dyDescent="0.45">
      <c r="A79" s="33">
        <v>10</v>
      </c>
      <c r="B79" s="36" t="s">
        <v>117</v>
      </c>
      <c r="C79" s="46"/>
      <c r="D79" s="46">
        <v>2</v>
      </c>
      <c r="E79" s="46">
        <v>0.5</v>
      </c>
      <c r="F79" s="52">
        <v>0.1</v>
      </c>
      <c r="G79" s="52" t="str">
        <f t="shared" si="14"/>
        <v>0</v>
      </c>
      <c r="H79" s="46">
        <f t="shared" si="15"/>
        <v>0</v>
      </c>
      <c r="I79" s="52">
        <f t="shared" si="16"/>
        <v>0</v>
      </c>
      <c r="J79" s="153"/>
      <c r="K79" s="153"/>
      <c r="L79" s="154"/>
      <c r="M79" s="56"/>
    </row>
    <row r="80" spans="1:13" x14ac:dyDescent="0.45">
      <c r="A80" s="175" t="s">
        <v>118</v>
      </c>
      <c r="B80" s="175"/>
      <c r="C80" s="175"/>
      <c r="D80" s="42"/>
    </row>
    <row r="81" spans="1:13" ht="31.5" x14ac:dyDescent="0.45">
      <c r="A81" s="33">
        <v>1</v>
      </c>
      <c r="B81" s="36" t="s">
        <v>119</v>
      </c>
      <c r="C81" s="46"/>
      <c r="D81" s="46">
        <v>1</v>
      </c>
      <c r="E81" s="46">
        <v>1</v>
      </c>
      <c r="F81" s="52">
        <v>0.1</v>
      </c>
      <c r="G81" s="52" t="str">
        <f t="shared" ref="G81:G88" si="17">IF(C81="Oui","1","0")</f>
        <v>0</v>
      </c>
      <c r="H81" s="46">
        <f t="shared" ref="H81:I88" si="18">G81*D81</f>
        <v>0</v>
      </c>
      <c r="I81" s="52">
        <f t="shared" si="18"/>
        <v>0</v>
      </c>
      <c r="J81" s="153">
        <v>7.5</v>
      </c>
      <c r="K81" s="153">
        <f>SUM(I81:I88)</f>
        <v>0</v>
      </c>
      <c r="L81" s="154">
        <f>K81/J81*5</f>
        <v>0</v>
      </c>
      <c r="M81" s="55">
        <f ca="1">OFFSET(L81,0,0)</f>
        <v>0</v>
      </c>
    </row>
    <row r="82" spans="1:13" ht="47.25" x14ac:dyDescent="0.45">
      <c r="A82" s="33">
        <v>2</v>
      </c>
      <c r="B82" s="36" t="s">
        <v>120</v>
      </c>
      <c r="C82" s="46"/>
      <c r="D82" s="46">
        <v>1</v>
      </c>
      <c r="E82" s="46">
        <v>1</v>
      </c>
      <c r="F82" s="52">
        <v>0.1</v>
      </c>
      <c r="G82" s="52" t="str">
        <f t="shared" si="17"/>
        <v>0</v>
      </c>
      <c r="H82" s="46">
        <f t="shared" si="18"/>
        <v>0</v>
      </c>
      <c r="I82" s="52">
        <f t="shared" si="18"/>
        <v>0</v>
      </c>
      <c r="J82" s="153"/>
      <c r="K82" s="153"/>
      <c r="L82" s="154"/>
      <c r="M82" s="56"/>
    </row>
    <row r="83" spans="1:13" ht="15.75" x14ac:dyDescent="0.45">
      <c r="A83" s="33">
        <v>3</v>
      </c>
      <c r="B83" s="36" t="s">
        <v>121</v>
      </c>
      <c r="C83" s="46"/>
      <c r="D83" s="46">
        <v>1</v>
      </c>
      <c r="E83" s="46">
        <v>1</v>
      </c>
      <c r="F83" s="52">
        <v>0.1</v>
      </c>
      <c r="G83" s="52" t="str">
        <f t="shared" si="17"/>
        <v>0</v>
      </c>
      <c r="H83" s="46">
        <f t="shared" si="18"/>
        <v>0</v>
      </c>
      <c r="I83" s="52">
        <f t="shared" si="18"/>
        <v>0</v>
      </c>
      <c r="J83" s="153"/>
      <c r="K83" s="153"/>
      <c r="L83" s="154"/>
      <c r="M83" s="56"/>
    </row>
    <row r="84" spans="1:13" ht="47.25" x14ac:dyDescent="0.45">
      <c r="A84" s="33">
        <v>4</v>
      </c>
      <c r="B84" s="39" t="s">
        <v>122</v>
      </c>
      <c r="C84" s="46"/>
      <c r="D84" s="46">
        <v>1</v>
      </c>
      <c r="E84" s="46">
        <v>1</v>
      </c>
      <c r="F84" s="52">
        <v>0.1</v>
      </c>
      <c r="G84" s="52" t="str">
        <f t="shared" si="17"/>
        <v>0</v>
      </c>
      <c r="H84" s="46">
        <f t="shared" si="18"/>
        <v>0</v>
      </c>
      <c r="I84" s="52">
        <f t="shared" si="18"/>
        <v>0</v>
      </c>
      <c r="J84" s="153"/>
      <c r="K84" s="153"/>
      <c r="L84" s="154"/>
      <c r="M84" s="56"/>
    </row>
    <row r="85" spans="1:13" ht="15.75" x14ac:dyDescent="0.45">
      <c r="A85" s="33">
        <v>5</v>
      </c>
      <c r="B85" s="36" t="s">
        <v>123</v>
      </c>
      <c r="C85" s="46"/>
      <c r="D85" s="46">
        <v>1</v>
      </c>
      <c r="E85" s="46">
        <v>1</v>
      </c>
      <c r="F85" s="52">
        <v>0.1</v>
      </c>
      <c r="G85" s="52" t="str">
        <f t="shared" si="17"/>
        <v>0</v>
      </c>
      <c r="H85" s="46">
        <f t="shared" si="18"/>
        <v>0</v>
      </c>
      <c r="I85" s="52">
        <f t="shared" si="18"/>
        <v>0</v>
      </c>
      <c r="J85" s="153"/>
      <c r="K85" s="153"/>
      <c r="L85" s="154"/>
      <c r="M85" s="56"/>
    </row>
    <row r="86" spans="1:13" ht="31.5" x14ac:dyDescent="0.45">
      <c r="A86" s="33">
        <v>6</v>
      </c>
      <c r="B86" s="39" t="s">
        <v>124</v>
      </c>
      <c r="C86" s="46"/>
      <c r="D86" s="46">
        <v>1</v>
      </c>
      <c r="E86" s="46">
        <v>1</v>
      </c>
      <c r="F86" s="52">
        <v>0.1</v>
      </c>
      <c r="G86" s="52" t="str">
        <f t="shared" si="17"/>
        <v>0</v>
      </c>
      <c r="H86" s="46">
        <f t="shared" si="18"/>
        <v>0</v>
      </c>
      <c r="I86" s="52">
        <f t="shared" si="18"/>
        <v>0</v>
      </c>
      <c r="J86" s="153"/>
      <c r="K86" s="153"/>
      <c r="L86" s="154"/>
      <c r="M86" s="56"/>
    </row>
    <row r="87" spans="1:13" ht="31.5" x14ac:dyDescent="0.45">
      <c r="A87" s="33">
        <v>7</v>
      </c>
      <c r="B87" s="36" t="s">
        <v>125</v>
      </c>
      <c r="C87" s="46"/>
      <c r="D87" s="46">
        <v>1</v>
      </c>
      <c r="E87" s="46">
        <v>1</v>
      </c>
      <c r="F87" s="52">
        <v>0.1</v>
      </c>
      <c r="G87" s="52" t="str">
        <f t="shared" si="17"/>
        <v>0</v>
      </c>
      <c r="H87" s="46">
        <f t="shared" si="18"/>
        <v>0</v>
      </c>
      <c r="I87" s="52">
        <f t="shared" si="18"/>
        <v>0</v>
      </c>
      <c r="J87" s="153"/>
      <c r="K87" s="153"/>
      <c r="L87" s="154"/>
      <c r="M87" s="56"/>
    </row>
    <row r="88" spans="1:13" ht="47.25" x14ac:dyDescent="0.45">
      <c r="A88" s="33">
        <v>8</v>
      </c>
      <c r="B88" s="36" t="s">
        <v>126</v>
      </c>
      <c r="C88" s="46"/>
      <c r="D88" s="46">
        <v>1</v>
      </c>
      <c r="E88" s="46">
        <v>0.5</v>
      </c>
      <c r="F88" s="52">
        <v>0.1</v>
      </c>
      <c r="G88" s="52" t="str">
        <f t="shared" si="17"/>
        <v>0</v>
      </c>
      <c r="H88" s="46">
        <f t="shared" si="18"/>
        <v>0</v>
      </c>
      <c r="I88" s="52">
        <f t="shared" si="18"/>
        <v>0</v>
      </c>
      <c r="J88" s="153"/>
      <c r="K88" s="153"/>
      <c r="L88" s="154"/>
      <c r="M88" s="56"/>
    </row>
  </sheetData>
  <mergeCells count="33">
    <mergeCell ref="J19:J23"/>
    <mergeCell ref="K19:K23"/>
    <mergeCell ref="L19:L23"/>
    <mergeCell ref="J5:J17"/>
    <mergeCell ref="K5:K17"/>
    <mergeCell ref="L5:L17"/>
    <mergeCell ref="J35:J47"/>
    <mergeCell ref="K35:K47"/>
    <mergeCell ref="L35:L47"/>
    <mergeCell ref="J25:J33"/>
    <mergeCell ref="K25:K33"/>
    <mergeCell ref="L25:L33"/>
    <mergeCell ref="J62:J68"/>
    <mergeCell ref="K62:K68"/>
    <mergeCell ref="L62:L68"/>
    <mergeCell ref="J49:J60"/>
    <mergeCell ref="K49:K60"/>
    <mergeCell ref="L49:L60"/>
    <mergeCell ref="J70:J79"/>
    <mergeCell ref="K70:K79"/>
    <mergeCell ref="L70:L79"/>
    <mergeCell ref="J81:J88"/>
    <mergeCell ref="K81:K88"/>
    <mergeCell ref="L81:L88"/>
    <mergeCell ref="A48:C48"/>
    <mergeCell ref="A61:C61"/>
    <mergeCell ref="A69:C69"/>
    <mergeCell ref="A80:C80"/>
    <mergeCell ref="A2:E2"/>
    <mergeCell ref="A4:C4"/>
    <mergeCell ref="A18:C18"/>
    <mergeCell ref="A24:C24"/>
    <mergeCell ref="A34:C34"/>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tabColor theme="7"/>
  </sheetPr>
  <dimension ref="A2:I44"/>
  <sheetViews>
    <sheetView showGridLines="0" topLeftCell="A3" zoomScale="66" zoomScaleNormal="50" workbookViewId="0">
      <selection activeCell="E13" sqref="E13"/>
    </sheetView>
  </sheetViews>
  <sheetFormatPr baseColWidth="10" defaultColWidth="11.265625" defaultRowHeight="14.25" x14ac:dyDescent="0.45"/>
  <cols>
    <col min="1" max="1" width="43.46484375" style="76" customWidth="1"/>
    <col min="2" max="2" width="62.73046875" style="86" customWidth="1"/>
    <col min="3" max="3" width="58.19921875" style="1" customWidth="1"/>
    <col min="4" max="4" width="23.19921875" style="1" customWidth="1"/>
    <col min="5" max="5" width="11.265625" style="1"/>
    <col min="6" max="6" width="45" style="1" customWidth="1"/>
    <col min="7" max="7" width="34" style="1" bestFit="1" customWidth="1"/>
    <col min="8" max="8" width="40.73046875" style="1" bestFit="1" customWidth="1"/>
    <col min="9" max="9" width="39" style="1" bestFit="1" customWidth="1"/>
    <col min="10" max="10" width="34" style="1" bestFit="1" customWidth="1"/>
    <col min="11" max="11" width="33.19921875" style="1" bestFit="1" customWidth="1"/>
    <col min="12" max="12" width="35.265625" style="1" bestFit="1" customWidth="1"/>
    <col min="13" max="16384" width="11.265625" style="1"/>
  </cols>
  <sheetData>
    <row r="2" spans="1:9" s="20" customFormat="1" ht="50.65" customHeight="1" x14ac:dyDescent="0.45">
      <c r="A2" s="193" t="s">
        <v>157</v>
      </c>
      <c r="B2" s="193"/>
      <c r="C2" s="193"/>
      <c r="D2" s="193"/>
    </row>
    <row r="3" spans="1:9" s="20" customFormat="1" ht="18" x14ac:dyDescent="0.45">
      <c r="A3" s="75"/>
      <c r="B3" s="85"/>
      <c r="C3" s="21"/>
      <c r="D3" s="21"/>
    </row>
    <row r="5" spans="1:9" x14ac:dyDescent="0.45">
      <c r="G5" s="74"/>
      <c r="H5" s="74"/>
      <c r="I5" s="74"/>
    </row>
    <row r="6" spans="1:9" ht="18.7" customHeight="1" x14ac:dyDescent="0.45">
      <c r="A6" s="194" t="s">
        <v>158</v>
      </c>
      <c r="B6" s="195"/>
      <c r="C6" s="195"/>
      <c r="D6" s="69"/>
      <c r="G6" s="74"/>
      <c r="H6" s="74"/>
      <c r="I6" s="74"/>
    </row>
    <row r="7" spans="1:9" s="63" customFormat="1" ht="39" customHeight="1" x14ac:dyDescent="0.45">
      <c r="A7" s="196" t="s">
        <v>159</v>
      </c>
      <c r="B7" s="197"/>
      <c r="C7" s="197"/>
      <c r="D7" s="198"/>
    </row>
    <row r="8" spans="1:9" ht="28.15" customHeight="1" x14ac:dyDescent="0.45">
      <c r="A8" s="77" t="s">
        <v>160</v>
      </c>
      <c r="B8" s="86" t="s">
        <v>161</v>
      </c>
      <c r="D8" s="66"/>
    </row>
    <row r="9" spans="1:9" ht="13.9" customHeight="1" x14ac:dyDescent="0.45">
      <c r="A9" s="78"/>
      <c r="B9" s="86" t="s">
        <v>162</v>
      </c>
      <c r="D9" s="66"/>
    </row>
    <row r="10" spans="1:9" ht="15.7" customHeight="1" x14ac:dyDescent="0.45">
      <c r="A10" s="79"/>
      <c r="B10" s="86" t="s">
        <v>163</v>
      </c>
      <c r="D10" s="66"/>
    </row>
    <row r="11" spans="1:9" ht="39" customHeight="1" x14ac:dyDescent="0.45">
      <c r="A11" s="78" t="s">
        <v>164</v>
      </c>
      <c r="B11" s="87" t="s">
        <v>165</v>
      </c>
      <c r="C11" s="64"/>
      <c r="D11" s="65"/>
    </row>
    <row r="12" spans="1:9" x14ac:dyDescent="0.45">
      <c r="A12" s="78"/>
      <c r="B12" s="86" t="s">
        <v>166</v>
      </c>
      <c r="D12" s="66"/>
    </row>
    <row r="13" spans="1:9" ht="39" customHeight="1" x14ac:dyDescent="0.45">
      <c r="A13" s="78"/>
      <c r="B13" s="86" t="s">
        <v>167</v>
      </c>
      <c r="D13" s="66"/>
    </row>
    <row r="14" spans="1:9" x14ac:dyDescent="0.45">
      <c r="A14" s="77" t="s">
        <v>168</v>
      </c>
      <c r="B14" s="87" t="s">
        <v>169</v>
      </c>
      <c r="C14" s="64"/>
      <c r="D14" s="65"/>
    </row>
    <row r="15" spans="1:9" x14ac:dyDescent="0.45">
      <c r="A15" s="78"/>
      <c r="B15" s="86" t="s">
        <v>170</v>
      </c>
      <c r="D15" s="66"/>
    </row>
    <row r="16" spans="1:9" ht="15.4" customHeight="1" x14ac:dyDescent="0.45">
      <c r="A16" s="80"/>
      <c r="B16" s="189" t="s">
        <v>171</v>
      </c>
      <c r="C16" s="186"/>
      <c r="D16" s="187"/>
    </row>
    <row r="17" spans="1:4" ht="14.65" customHeight="1" x14ac:dyDescent="0.45">
      <c r="A17" s="81"/>
      <c r="B17" s="190" t="s">
        <v>172</v>
      </c>
      <c r="C17" s="191"/>
      <c r="D17" s="192"/>
    </row>
    <row r="20" spans="1:4" x14ac:dyDescent="0.45">
      <c r="A20" s="194" t="s">
        <v>173</v>
      </c>
      <c r="B20" s="195"/>
      <c r="C20" s="195"/>
      <c r="D20" s="69"/>
    </row>
    <row r="21" spans="1:4" ht="28.9" customHeight="1" x14ac:dyDescent="0.45">
      <c r="A21" s="77" t="s">
        <v>174</v>
      </c>
      <c r="B21" s="188" t="s">
        <v>175</v>
      </c>
      <c r="C21" s="183"/>
      <c r="D21" s="184"/>
    </row>
    <row r="22" spans="1:4" ht="43.15" customHeight="1" x14ac:dyDescent="0.45">
      <c r="A22" s="77" t="s">
        <v>176</v>
      </c>
      <c r="B22" s="188" t="s">
        <v>177</v>
      </c>
      <c r="C22" s="183"/>
      <c r="D22" s="184"/>
    </row>
    <row r="23" spans="1:4" ht="28.9" customHeight="1" x14ac:dyDescent="0.45">
      <c r="A23" s="77" t="s">
        <v>178</v>
      </c>
      <c r="B23" s="188" t="s">
        <v>179</v>
      </c>
      <c r="C23" s="183"/>
      <c r="D23" s="184"/>
    </row>
    <row r="24" spans="1:4" ht="43.15" customHeight="1" x14ac:dyDescent="0.45">
      <c r="A24" s="82" t="s">
        <v>180</v>
      </c>
      <c r="B24" s="188" t="s">
        <v>181</v>
      </c>
      <c r="C24" s="183"/>
      <c r="D24" s="184"/>
    </row>
    <row r="25" spans="1:4" ht="64.150000000000006" customHeight="1" x14ac:dyDescent="0.45">
      <c r="A25" s="77" t="s">
        <v>182</v>
      </c>
      <c r="B25" s="188" t="s">
        <v>183</v>
      </c>
      <c r="C25" s="183"/>
      <c r="D25" s="184"/>
    </row>
    <row r="26" spans="1:4" ht="43.15" customHeight="1" x14ac:dyDescent="0.45">
      <c r="A26" s="77" t="s">
        <v>184</v>
      </c>
      <c r="B26" s="188" t="s">
        <v>185</v>
      </c>
      <c r="C26" s="183"/>
      <c r="D26" s="184"/>
    </row>
    <row r="27" spans="1:4" ht="28.9" customHeight="1" x14ac:dyDescent="0.45">
      <c r="A27" s="77" t="s">
        <v>186</v>
      </c>
      <c r="B27" s="188" t="s">
        <v>187</v>
      </c>
      <c r="C27" s="183"/>
      <c r="D27" s="184"/>
    </row>
    <row r="28" spans="1:4" ht="57.7" customHeight="1" x14ac:dyDescent="0.45">
      <c r="A28" s="83" t="s">
        <v>188</v>
      </c>
      <c r="B28" s="188" t="s">
        <v>189</v>
      </c>
      <c r="C28" s="183"/>
      <c r="D28" s="184"/>
    </row>
    <row r="29" spans="1:4" ht="28.9" customHeight="1" x14ac:dyDescent="0.45">
      <c r="A29" s="78" t="s">
        <v>190</v>
      </c>
      <c r="B29" s="188" t="s">
        <v>191</v>
      </c>
      <c r="C29" s="183"/>
      <c r="D29" s="184"/>
    </row>
    <row r="30" spans="1:4" ht="63" customHeight="1" x14ac:dyDescent="0.45">
      <c r="A30" s="83" t="s">
        <v>192</v>
      </c>
      <c r="B30" s="188" t="s">
        <v>193</v>
      </c>
      <c r="C30" s="183"/>
      <c r="D30" s="184"/>
    </row>
    <row r="31" spans="1:4" x14ac:dyDescent="0.45">
      <c r="A31" s="84" t="s">
        <v>194</v>
      </c>
      <c r="B31" s="88" t="s">
        <v>195</v>
      </c>
      <c r="C31" s="67"/>
      <c r="D31" s="68"/>
    </row>
    <row r="32" spans="1:4" ht="57.7" customHeight="1" x14ac:dyDescent="0.45">
      <c r="A32" s="84" t="s">
        <v>196</v>
      </c>
      <c r="B32" s="188" t="s">
        <v>197</v>
      </c>
      <c r="C32" s="183"/>
      <c r="D32" s="184"/>
    </row>
    <row r="33" spans="1:4" ht="57.7" customHeight="1" x14ac:dyDescent="0.45">
      <c r="A33" s="84" t="s">
        <v>198</v>
      </c>
      <c r="B33" s="188" t="s">
        <v>199</v>
      </c>
      <c r="C33" s="183"/>
      <c r="D33" s="184"/>
    </row>
    <row r="34" spans="1:4" ht="43.15" customHeight="1" x14ac:dyDescent="0.45">
      <c r="A34" s="84" t="s">
        <v>200</v>
      </c>
      <c r="B34" s="188" t="s">
        <v>201</v>
      </c>
      <c r="C34" s="183"/>
      <c r="D34" s="184"/>
    </row>
    <row r="36" spans="1:4" x14ac:dyDescent="0.45">
      <c r="A36" s="90" t="s">
        <v>202</v>
      </c>
      <c r="B36" s="89"/>
      <c r="C36" s="72"/>
      <c r="D36" s="73"/>
    </row>
    <row r="37" spans="1:4" ht="40.15" customHeight="1" x14ac:dyDescent="0.45">
      <c r="A37" s="83" t="s">
        <v>203</v>
      </c>
      <c r="B37" s="181" t="s">
        <v>204</v>
      </c>
      <c r="C37" s="181"/>
      <c r="D37" s="182"/>
    </row>
    <row r="38" spans="1:4" ht="50.55" customHeight="1" x14ac:dyDescent="0.45">
      <c r="A38" s="83" t="s">
        <v>205</v>
      </c>
      <c r="B38" s="179" t="s">
        <v>206</v>
      </c>
      <c r="C38" s="183"/>
      <c r="D38" s="184"/>
    </row>
    <row r="39" spans="1:4" ht="50.55" customHeight="1" x14ac:dyDescent="0.45">
      <c r="A39" s="83" t="s">
        <v>207</v>
      </c>
      <c r="B39" s="185" t="s">
        <v>208</v>
      </c>
      <c r="C39" s="186"/>
      <c r="D39" s="187"/>
    </row>
    <row r="40" spans="1:4" ht="45.7" customHeight="1" x14ac:dyDescent="0.45">
      <c r="A40" s="83" t="s">
        <v>209</v>
      </c>
      <c r="B40" s="178" t="s">
        <v>210</v>
      </c>
      <c r="C40" s="179"/>
      <c r="D40" s="180"/>
    </row>
    <row r="41" spans="1:4" ht="55.9" customHeight="1" x14ac:dyDescent="0.45">
      <c r="A41" s="83" t="s">
        <v>211</v>
      </c>
      <c r="B41" s="178" t="s">
        <v>212</v>
      </c>
      <c r="C41" s="179"/>
      <c r="D41" s="180"/>
    </row>
    <row r="42" spans="1:4" ht="52.9" customHeight="1" x14ac:dyDescent="0.45">
      <c r="A42" s="83" t="s">
        <v>213</v>
      </c>
      <c r="B42" s="178" t="s">
        <v>214</v>
      </c>
      <c r="C42" s="179"/>
      <c r="D42" s="180"/>
    </row>
    <row r="43" spans="1:4" ht="28.5" x14ac:dyDescent="0.45">
      <c r="A43" s="83" t="s">
        <v>215</v>
      </c>
      <c r="B43" s="178" t="s">
        <v>216</v>
      </c>
      <c r="C43" s="179"/>
      <c r="D43" s="180"/>
    </row>
    <row r="44" spans="1:4" ht="43.15" customHeight="1" x14ac:dyDescent="0.45">
      <c r="A44" s="83" t="s">
        <v>217</v>
      </c>
      <c r="B44" s="178" t="s">
        <v>218</v>
      </c>
      <c r="C44" s="179"/>
      <c r="D44" s="180"/>
    </row>
  </sheetData>
  <mergeCells count="27">
    <mergeCell ref="A2:D2"/>
    <mergeCell ref="A6:C6"/>
    <mergeCell ref="A7:D7"/>
    <mergeCell ref="A20:C20"/>
    <mergeCell ref="B32:D32"/>
    <mergeCell ref="B33:D33"/>
    <mergeCell ref="B34:D34"/>
    <mergeCell ref="B16:D16"/>
    <mergeCell ref="B17:D17"/>
    <mergeCell ref="B26:D26"/>
    <mergeCell ref="B27:D27"/>
    <mergeCell ref="B28:D28"/>
    <mergeCell ref="B29:D29"/>
    <mergeCell ref="B30:D30"/>
    <mergeCell ref="B21:D21"/>
    <mergeCell ref="B22:D22"/>
    <mergeCell ref="B23:D23"/>
    <mergeCell ref="B24:D24"/>
    <mergeCell ref="B25:D25"/>
    <mergeCell ref="B44:D44"/>
    <mergeCell ref="B42:D42"/>
    <mergeCell ref="B37:D37"/>
    <mergeCell ref="B38:D38"/>
    <mergeCell ref="B39:D39"/>
    <mergeCell ref="B40:D40"/>
    <mergeCell ref="B41:D41"/>
    <mergeCell ref="B43:D43"/>
  </mergeCells>
  <phoneticPr fontId="3"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B6322-094D-4F0D-A9C7-00F062212584}">
  <sheetPr codeName="Feuil3">
    <tabColor theme="3"/>
  </sheetPr>
  <dimension ref="A2:O88"/>
  <sheetViews>
    <sheetView showGridLines="0" zoomScale="85" zoomScaleNormal="85" workbookViewId="0">
      <pane ySplit="1" topLeftCell="A42" activePane="bottomLeft" state="frozen"/>
      <selection pane="bottomLeft" activeCell="M13" sqref="M13"/>
    </sheetView>
  </sheetViews>
  <sheetFormatPr baseColWidth="10" defaultColWidth="11.265625" defaultRowHeight="14.25" x14ac:dyDescent="0.45"/>
  <cols>
    <col min="1" max="1" width="11.265625" style="29" customWidth="1"/>
    <col min="2" max="2" width="65.53125" style="29" customWidth="1"/>
    <col min="3" max="3" width="30.265625" style="42" customWidth="1"/>
    <col min="4" max="4" width="29.73046875" style="29" hidden="1" customWidth="1"/>
    <col min="5" max="5" width="21.265625" style="42" hidden="1" customWidth="1"/>
    <col min="6" max="9" width="29.265625" style="42" hidden="1" customWidth="1"/>
    <col min="10" max="10" width="32.265625" style="42" hidden="1" customWidth="1"/>
    <col min="11" max="12" width="37" style="42" hidden="1" customWidth="1"/>
    <col min="13" max="13" width="37" style="42" customWidth="1"/>
    <col min="14" max="14" width="9.19921875" style="29" bestFit="1" customWidth="1"/>
    <col min="15" max="15" width="58.265625" style="29" customWidth="1"/>
    <col min="16" max="16384" width="11.265625" style="29"/>
  </cols>
  <sheetData>
    <row r="2" spans="1:15" ht="36.4" customHeight="1" x14ac:dyDescent="0.45">
      <c r="A2" s="170" t="s">
        <v>13</v>
      </c>
      <c r="B2" s="170"/>
      <c r="C2" s="170"/>
      <c r="D2" s="170"/>
      <c r="E2" s="170"/>
      <c r="F2" s="37"/>
      <c r="G2" s="37"/>
      <c r="H2" s="37"/>
      <c r="I2" s="37"/>
      <c r="J2" s="37"/>
      <c r="K2" s="37"/>
      <c r="L2" s="37"/>
      <c r="M2" s="37"/>
    </row>
    <row r="3" spans="1:15" x14ac:dyDescent="0.45">
      <c r="A3" s="30"/>
      <c r="B3" s="30"/>
    </row>
    <row r="4" spans="1:15" x14ac:dyDescent="0.45">
      <c r="A4" s="173" t="s">
        <v>15</v>
      </c>
      <c r="B4" s="174"/>
      <c r="C4" s="176"/>
      <c r="D4" s="44" t="s">
        <v>16</v>
      </c>
      <c r="E4" s="45" t="s">
        <v>17</v>
      </c>
      <c r="F4" s="53" t="s">
        <v>18</v>
      </c>
      <c r="G4" s="54" t="s">
        <v>19</v>
      </c>
      <c r="H4" s="45" t="s">
        <v>20</v>
      </c>
      <c r="I4" s="45" t="s">
        <v>21</v>
      </c>
      <c r="J4" s="45" t="s">
        <v>22</v>
      </c>
      <c r="K4" s="45" t="s">
        <v>23</v>
      </c>
      <c r="L4" s="45" t="s">
        <v>24</v>
      </c>
      <c r="M4" s="43"/>
    </row>
    <row r="5" spans="1:15" ht="31.5" x14ac:dyDescent="0.45">
      <c r="A5" s="31">
        <v>1</v>
      </c>
      <c r="B5" s="32" t="s">
        <v>27</v>
      </c>
      <c r="C5" s="46" t="s">
        <v>219</v>
      </c>
      <c r="D5" s="46">
        <v>3</v>
      </c>
      <c r="E5" s="46">
        <v>1</v>
      </c>
      <c r="F5" s="52">
        <v>0.1</v>
      </c>
      <c r="G5" s="46" t="str">
        <f>IF(C5="Oui","1","0")</f>
        <v>0</v>
      </c>
      <c r="H5" s="46">
        <f t="shared" ref="H5:H17" si="0">G5*D5</f>
        <v>0</v>
      </c>
      <c r="I5" s="52">
        <f t="shared" ref="I5:I17" si="1">H5*E5</f>
        <v>0</v>
      </c>
      <c r="J5" s="168">
        <v>75</v>
      </c>
      <c r="K5" s="168">
        <f>SUM(I5:I17)</f>
        <v>45</v>
      </c>
      <c r="L5" s="168">
        <f>K5/J5*5</f>
        <v>3</v>
      </c>
      <c r="M5" s="55">
        <f ca="1">OFFSET(L5,0,0)</f>
        <v>3</v>
      </c>
      <c r="N5" s="34" t="s">
        <v>28</v>
      </c>
    </row>
    <row r="6" spans="1:15" ht="57" x14ac:dyDescent="0.45">
      <c r="A6" s="31">
        <v>2</v>
      </c>
      <c r="B6" s="32" t="s">
        <v>30</v>
      </c>
      <c r="C6" s="46" t="s">
        <v>219</v>
      </c>
      <c r="D6" s="46">
        <v>3</v>
      </c>
      <c r="E6" s="46">
        <v>1</v>
      </c>
      <c r="F6" s="52">
        <v>0.1</v>
      </c>
      <c r="G6" s="46" t="str">
        <f>IF(C6="Oui","1","0")</f>
        <v>0</v>
      </c>
      <c r="H6" s="46">
        <f t="shared" si="0"/>
        <v>0</v>
      </c>
      <c r="I6" s="52">
        <f t="shared" si="1"/>
        <v>0</v>
      </c>
      <c r="J6" s="168"/>
      <c r="K6" s="168"/>
      <c r="L6" s="168"/>
      <c r="N6" s="40" t="s">
        <v>31</v>
      </c>
    </row>
    <row r="7" spans="1:15" ht="31.5" x14ac:dyDescent="0.45">
      <c r="A7" s="31">
        <v>3</v>
      </c>
      <c r="B7" s="32" t="s">
        <v>32</v>
      </c>
      <c r="C7" s="46" t="s">
        <v>220</v>
      </c>
      <c r="D7" s="47">
        <v>3</v>
      </c>
      <c r="E7" s="46">
        <v>1</v>
      </c>
      <c r="F7" s="52" t="s">
        <v>33</v>
      </c>
      <c r="G7" s="46" t="str">
        <f>IF(C7="En hausse","0",IF(C7="Stable","1",IF(C7="En baisse de moins de 5%","2",IF(C7="En baisse de moins de 10%","3",IF(C7="En baisse de moins de 15%","4","5")))))</f>
        <v>2</v>
      </c>
      <c r="H7" s="46">
        <f t="shared" si="0"/>
        <v>6</v>
      </c>
      <c r="I7" s="52">
        <f t="shared" si="1"/>
        <v>6</v>
      </c>
      <c r="J7" s="168"/>
      <c r="K7" s="168"/>
      <c r="L7" s="168"/>
    </row>
    <row r="8" spans="1:15" ht="31.5" x14ac:dyDescent="0.45">
      <c r="A8" s="31">
        <v>4</v>
      </c>
      <c r="B8" s="32" t="s">
        <v>34</v>
      </c>
      <c r="C8" s="46" t="s">
        <v>219</v>
      </c>
      <c r="D8" s="46">
        <v>3</v>
      </c>
      <c r="E8" s="46">
        <v>1</v>
      </c>
      <c r="F8" s="52">
        <v>0.1</v>
      </c>
      <c r="G8" s="46" t="str">
        <f>IF(C8="Oui","1","0")</f>
        <v>0</v>
      </c>
      <c r="H8" s="46">
        <f t="shared" si="0"/>
        <v>0</v>
      </c>
      <c r="I8" s="52">
        <f t="shared" si="1"/>
        <v>0</v>
      </c>
      <c r="J8" s="168"/>
      <c r="K8" s="168"/>
      <c r="L8" s="168"/>
      <c r="O8" s="41"/>
    </row>
    <row r="9" spans="1:15" ht="31.5" x14ac:dyDescent="0.45">
      <c r="A9" s="31">
        <v>5</v>
      </c>
      <c r="B9" s="38" t="s">
        <v>35</v>
      </c>
      <c r="C9" s="46" t="s">
        <v>221</v>
      </c>
      <c r="D9" s="46">
        <v>3</v>
      </c>
      <c r="E9" s="46">
        <v>1</v>
      </c>
      <c r="F9" s="52" t="s">
        <v>36</v>
      </c>
      <c r="G9" s="52" t="str">
        <f>IF(C9="Moins de 10%","1",IF(C9="Entre 10% et 20%","2",IF(C9="Entre 20% et 50%","3","4")))</f>
        <v>2</v>
      </c>
      <c r="H9" s="46">
        <f t="shared" si="0"/>
        <v>6</v>
      </c>
      <c r="I9" s="52">
        <f t="shared" si="1"/>
        <v>6</v>
      </c>
      <c r="J9" s="168"/>
      <c r="K9" s="168"/>
      <c r="L9" s="168"/>
    </row>
    <row r="10" spans="1:15" ht="16.05" customHeight="1" x14ac:dyDescent="0.45">
      <c r="A10" s="31">
        <v>6</v>
      </c>
      <c r="B10" s="38" t="s">
        <v>39</v>
      </c>
      <c r="C10" s="46" t="s">
        <v>222</v>
      </c>
      <c r="D10" s="46">
        <v>3</v>
      </c>
      <c r="E10" s="46">
        <v>1</v>
      </c>
      <c r="F10" s="52">
        <v>0.1</v>
      </c>
      <c r="G10" s="46" t="str">
        <f>IF(C10="Oui","1","0")</f>
        <v>1</v>
      </c>
      <c r="H10" s="46">
        <f t="shared" si="0"/>
        <v>3</v>
      </c>
      <c r="I10" s="52">
        <f t="shared" si="1"/>
        <v>3</v>
      </c>
      <c r="J10" s="168"/>
      <c r="K10" s="168"/>
      <c r="L10" s="168"/>
    </row>
    <row r="11" spans="1:15" ht="16.05" customHeight="1" x14ac:dyDescent="0.45">
      <c r="A11" s="31">
        <v>7</v>
      </c>
      <c r="B11" s="38" t="s">
        <v>40</v>
      </c>
      <c r="C11" s="46" t="s">
        <v>222</v>
      </c>
      <c r="D11" s="46">
        <v>3</v>
      </c>
      <c r="E11" s="46">
        <v>1</v>
      </c>
      <c r="F11" s="52">
        <v>0.1</v>
      </c>
      <c r="G11" s="46" t="str">
        <f>IF(C11="Oui","1","0")</f>
        <v>1</v>
      </c>
      <c r="H11" s="46">
        <f t="shared" si="0"/>
        <v>3</v>
      </c>
      <c r="I11" s="52">
        <f t="shared" si="1"/>
        <v>3</v>
      </c>
      <c r="J11" s="168"/>
      <c r="K11" s="168"/>
      <c r="L11" s="168"/>
    </row>
    <row r="12" spans="1:15" ht="16.05" customHeight="1" x14ac:dyDescent="0.45">
      <c r="A12" s="31">
        <v>8</v>
      </c>
      <c r="B12" s="38" t="s">
        <v>223</v>
      </c>
      <c r="C12" s="46" t="s">
        <v>222</v>
      </c>
      <c r="D12" s="47">
        <v>3</v>
      </c>
      <c r="E12" s="46">
        <v>1</v>
      </c>
      <c r="F12" s="52">
        <v>0.1</v>
      </c>
      <c r="G12" s="46" t="str">
        <f>IF(C12="Oui","1","0")</f>
        <v>1</v>
      </c>
      <c r="H12" s="46">
        <f t="shared" si="0"/>
        <v>3</v>
      </c>
      <c r="I12" s="52">
        <f t="shared" si="1"/>
        <v>3</v>
      </c>
      <c r="J12" s="168"/>
      <c r="K12" s="168"/>
      <c r="L12" s="168"/>
    </row>
    <row r="13" spans="1:15" ht="31.5" x14ac:dyDescent="0.45">
      <c r="A13" s="31">
        <v>9</v>
      </c>
      <c r="B13" s="32" t="s">
        <v>45</v>
      </c>
      <c r="C13" s="46" t="s">
        <v>222</v>
      </c>
      <c r="D13" s="46">
        <v>3</v>
      </c>
      <c r="E13" s="46">
        <v>1</v>
      </c>
      <c r="F13" s="52" t="s">
        <v>46</v>
      </c>
      <c r="G13" s="52">
        <f>IF(C13="Oui",2,IF(C13="Partiellement","1","0"))</f>
        <v>2</v>
      </c>
      <c r="H13" s="46">
        <f t="shared" si="0"/>
        <v>6</v>
      </c>
      <c r="I13" s="52">
        <f t="shared" si="1"/>
        <v>6</v>
      </c>
      <c r="J13" s="168"/>
      <c r="K13" s="168"/>
      <c r="L13" s="168"/>
    </row>
    <row r="14" spans="1:15" ht="31.5" x14ac:dyDescent="0.45">
      <c r="A14" s="31">
        <v>10</v>
      </c>
      <c r="B14" s="32" t="s">
        <v>47</v>
      </c>
      <c r="C14" s="46" t="s">
        <v>224</v>
      </c>
      <c r="D14" s="46">
        <v>3</v>
      </c>
      <c r="E14" s="46">
        <v>1</v>
      </c>
      <c r="F14" s="52" t="s">
        <v>46</v>
      </c>
      <c r="G14" s="52" t="str">
        <f>IF(C14="Oui",2,IF(C14="Partiellement","1","0"))</f>
        <v>1</v>
      </c>
      <c r="H14" s="46">
        <f t="shared" si="0"/>
        <v>3</v>
      </c>
      <c r="I14" s="52">
        <f t="shared" si="1"/>
        <v>3</v>
      </c>
      <c r="J14" s="168"/>
      <c r="K14" s="168"/>
      <c r="L14" s="168"/>
    </row>
    <row r="15" spans="1:15" ht="31.5" x14ac:dyDescent="0.45">
      <c r="A15" s="31">
        <v>11</v>
      </c>
      <c r="B15" s="32" t="s">
        <v>154</v>
      </c>
      <c r="C15" s="46" t="s">
        <v>222</v>
      </c>
      <c r="D15" s="46">
        <v>3</v>
      </c>
      <c r="E15" s="46">
        <v>1</v>
      </c>
      <c r="F15" s="52">
        <v>0.1</v>
      </c>
      <c r="G15" s="46" t="str">
        <f>IF(C15="Oui","1","0")</f>
        <v>1</v>
      </c>
      <c r="H15" s="46">
        <f t="shared" si="0"/>
        <v>3</v>
      </c>
      <c r="I15" s="52">
        <f t="shared" si="1"/>
        <v>3</v>
      </c>
      <c r="J15" s="168"/>
      <c r="K15" s="168"/>
      <c r="L15" s="168"/>
    </row>
    <row r="16" spans="1:15" ht="31.5" x14ac:dyDescent="0.45">
      <c r="A16" s="31">
        <v>12</v>
      </c>
      <c r="B16" s="38" t="s">
        <v>49</v>
      </c>
      <c r="C16" s="46" t="s">
        <v>225</v>
      </c>
      <c r="D16" s="47">
        <v>3</v>
      </c>
      <c r="E16" s="46">
        <v>1</v>
      </c>
      <c r="F16" s="52" t="s">
        <v>36</v>
      </c>
      <c r="G16" s="52" t="str">
        <f>IF(C16="Moins de 10%","1",IF(C16="Entre 10% et 20%","2",IF(C16="Entre 20% et 50%","3","4")))</f>
        <v>4</v>
      </c>
      <c r="H16" s="46">
        <f t="shared" si="0"/>
        <v>12</v>
      </c>
      <c r="I16" s="52">
        <f t="shared" si="1"/>
        <v>12</v>
      </c>
      <c r="J16" s="168"/>
      <c r="K16" s="168"/>
      <c r="L16" s="168"/>
    </row>
    <row r="17" spans="1:14" ht="47.65" customHeight="1" x14ac:dyDescent="0.45">
      <c r="A17" s="31">
        <v>13</v>
      </c>
      <c r="B17" s="32" t="s">
        <v>50</v>
      </c>
      <c r="C17" s="46" t="s">
        <v>219</v>
      </c>
      <c r="D17" s="47">
        <v>3</v>
      </c>
      <c r="E17" s="46">
        <v>0.5</v>
      </c>
      <c r="F17" s="52">
        <v>0.1</v>
      </c>
      <c r="G17" s="46" t="str">
        <f>IF(C17="Oui","1","0")</f>
        <v>0</v>
      </c>
      <c r="H17" s="46">
        <f t="shared" si="0"/>
        <v>0</v>
      </c>
      <c r="I17" s="52">
        <f t="shared" si="1"/>
        <v>0</v>
      </c>
      <c r="J17" s="168"/>
      <c r="K17" s="168"/>
      <c r="L17" s="168"/>
    </row>
    <row r="18" spans="1:14" x14ac:dyDescent="0.45">
      <c r="A18" s="175" t="s">
        <v>51</v>
      </c>
      <c r="B18" s="175"/>
      <c r="C18" s="175"/>
    </row>
    <row r="19" spans="1:14" ht="31.5" x14ac:dyDescent="0.45">
      <c r="A19" s="35">
        <v>1</v>
      </c>
      <c r="B19" s="39" t="s">
        <v>54</v>
      </c>
      <c r="C19" s="52" t="s">
        <v>226</v>
      </c>
      <c r="D19" s="46">
        <v>2</v>
      </c>
      <c r="E19" s="46">
        <v>1</v>
      </c>
      <c r="F19" s="52" t="s">
        <v>55</v>
      </c>
      <c r="G19" s="46" t="str">
        <f>IF(C19="Entre 0% et 20%","1",IF(C19="Entre 20% et 50%","2","3"))</f>
        <v>1</v>
      </c>
      <c r="H19" s="46">
        <f t="shared" ref="H19:I23" si="2">G19*D19</f>
        <v>2</v>
      </c>
      <c r="I19" s="52">
        <f t="shared" si="2"/>
        <v>2</v>
      </c>
      <c r="J19" s="168">
        <v>22</v>
      </c>
      <c r="K19" s="168">
        <f>SUM(I19:I23)</f>
        <v>8</v>
      </c>
      <c r="L19" s="169">
        <f>K19/J19*5</f>
        <v>1.8181818181818183</v>
      </c>
      <c r="M19" s="55">
        <f ca="1">OFFSET(L19,0,0)</f>
        <v>1.8181818181818183</v>
      </c>
    </row>
    <row r="20" spans="1:14" ht="31.5" x14ac:dyDescent="0.45">
      <c r="A20" s="35">
        <v>2</v>
      </c>
      <c r="B20" s="39" t="s">
        <v>56</v>
      </c>
      <c r="C20" s="52" t="s">
        <v>227</v>
      </c>
      <c r="D20" s="46">
        <v>2</v>
      </c>
      <c r="E20" s="46">
        <v>1</v>
      </c>
      <c r="F20" s="52" t="s">
        <v>55</v>
      </c>
      <c r="G20" s="46" t="str">
        <f>IF(C20="Entre 0% et 20%","1",IF(C20="Entre 20% et 50%","2","3"))</f>
        <v>2</v>
      </c>
      <c r="H20" s="46">
        <f t="shared" si="2"/>
        <v>4</v>
      </c>
      <c r="I20" s="52">
        <f t="shared" si="2"/>
        <v>4</v>
      </c>
      <c r="J20" s="168"/>
      <c r="K20" s="168"/>
      <c r="L20" s="169"/>
      <c r="M20" s="55"/>
    </row>
    <row r="21" spans="1:14" ht="31.5" x14ac:dyDescent="0.45">
      <c r="A21" s="35">
        <v>3</v>
      </c>
      <c r="B21" s="36" t="s">
        <v>57</v>
      </c>
      <c r="C21" s="52" t="s">
        <v>219</v>
      </c>
      <c r="D21" s="46">
        <v>2</v>
      </c>
      <c r="E21" s="46">
        <v>1</v>
      </c>
      <c r="F21" s="52">
        <v>0.1</v>
      </c>
      <c r="G21" s="46" t="str">
        <f>IF(C21="Oui","1","0")</f>
        <v>0</v>
      </c>
      <c r="H21" s="46">
        <f t="shared" si="2"/>
        <v>0</v>
      </c>
      <c r="I21" s="52">
        <f t="shared" si="2"/>
        <v>0</v>
      </c>
      <c r="J21" s="168"/>
      <c r="K21" s="168"/>
      <c r="L21" s="169"/>
      <c r="M21" s="55"/>
    </row>
    <row r="22" spans="1:14" ht="31.5" x14ac:dyDescent="0.45">
      <c r="A22" s="35">
        <v>4</v>
      </c>
      <c r="B22" s="39" t="s">
        <v>58</v>
      </c>
      <c r="C22" s="52" t="s">
        <v>228</v>
      </c>
      <c r="D22" s="46">
        <v>2</v>
      </c>
      <c r="E22" s="46">
        <v>1</v>
      </c>
      <c r="F22" s="52" t="s">
        <v>55</v>
      </c>
      <c r="G22" s="46" t="str">
        <f>IF(C22="Rarement","1",IF(C22="Une fois par semaine","2","3"))</f>
        <v>1</v>
      </c>
      <c r="H22" s="46">
        <f t="shared" si="2"/>
        <v>2</v>
      </c>
      <c r="I22" s="52">
        <f t="shared" si="2"/>
        <v>2</v>
      </c>
      <c r="J22" s="168"/>
      <c r="K22" s="168"/>
      <c r="L22" s="169"/>
      <c r="M22" s="55"/>
    </row>
    <row r="23" spans="1:14" ht="31.5" x14ac:dyDescent="0.45">
      <c r="A23" s="35">
        <v>5</v>
      </c>
      <c r="B23" s="39" t="s">
        <v>59</v>
      </c>
      <c r="C23" s="52" t="s">
        <v>219</v>
      </c>
      <c r="D23" s="46">
        <v>2</v>
      </c>
      <c r="E23" s="46">
        <v>2</v>
      </c>
      <c r="F23" s="52">
        <v>0.1</v>
      </c>
      <c r="G23" s="46" t="str">
        <f>IF(C23="Oui","1","0")</f>
        <v>0</v>
      </c>
      <c r="H23" s="46">
        <f t="shared" si="2"/>
        <v>0</v>
      </c>
      <c r="I23" s="52">
        <f t="shared" si="2"/>
        <v>0</v>
      </c>
      <c r="J23" s="168"/>
      <c r="K23" s="168"/>
      <c r="L23" s="169"/>
      <c r="M23" s="55"/>
      <c r="N23" s="29" t="s">
        <v>60</v>
      </c>
    </row>
    <row r="24" spans="1:14" ht="15.7" customHeight="1" x14ac:dyDescent="0.45">
      <c r="A24" s="171" t="s">
        <v>61</v>
      </c>
      <c r="B24" s="172"/>
      <c r="C24" s="177"/>
      <c r="D24" s="42"/>
    </row>
    <row r="25" spans="1:14" ht="31.5" x14ac:dyDescent="0.45">
      <c r="A25" s="33">
        <v>1</v>
      </c>
      <c r="B25" s="36" t="s">
        <v>62</v>
      </c>
      <c r="C25" s="52" t="s">
        <v>219</v>
      </c>
      <c r="D25" s="46">
        <v>2</v>
      </c>
      <c r="E25" s="46">
        <v>1</v>
      </c>
      <c r="F25" s="52">
        <v>0.1</v>
      </c>
      <c r="G25" s="46" t="str">
        <f>IF(C25="Oui","1","0")</f>
        <v>0</v>
      </c>
      <c r="H25" s="46">
        <f t="shared" ref="H25:H33" si="3">G25*D25</f>
        <v>0</v>
      </c>
      <c r="I25" s="52">
        <f t="shared" ref="I25:I33" si="4">H25*E25</f>
        <v>0</v>
      </c>
      <c r="J25" s="168">
        <v>26</v>
      </c>
      <c r="K25" s="168">
        <f>SUM(I25:I33)</f>
        <v>19</v>
      </c>
      <c r="L25" s="169">
        <f>K25/J25*5</f>
        <v>3.6538461538461537</v>
      </c>
      <c r="M25" s="55">
        <f ca="1">OFFSET(L25,0,0)</f>
        <v>3.6538461538461537</v>
      </c>
    </row>
    <row r="26" spans="1:14" ht="31.5" x14ac:dyDescent="0.45">
      <c r="A26" s="33">
        <v>2</v>
      </c>
      <c r="B26" s="36" t="s">
        <v>63</v>
      </c>
      <c r="C26" s="52" t="s">
        <v>229</v>
      </c>
      <c r="D26" s="47">
        <v>2</v>
      </c>
      <c r="E26" s="46">
        <v>1</v>
      </c>
      <c r="F26" s="52" t="s">
        <v>33</v>
      </c>
      <c r="G26" s="46" t="str">
        <f>IF(C26="En hausse","0",IF(C26="Stable","1",IF(C26="En baisse de moins de 5%","2",IF(C26="En baisse de moins de 10%","3",IF(C26="En baisse de moins de 15%","4","5")))))</f>
        <v>5</v>
      </c>
      <c r="H26" s="46">
        <f t="shared" si="3"/>
        <v>10</v>
      </c>
      <c r="I26" s="52">
        <f t="shared" si="4"/>
        <v>10</v>
      </c>
      <c r="J26" s="168"/>
      <c r="K26" s="168"/>
      <c r="L26" s="169"/>
      <c r="M26" s="55"/>
    </row>
    <row r="27" spans="1:14" ht="31.5" x14ac:dyDescent="0.45">
      <c r="A27" s="33">
        <v>3</v>
      </c>
      <c r="B27" s="36" t="s">
        <v>64</v>
      </c>
      <c r="C27" s="52" t="s">
        <v>219</v>
      </c>
      <c r="D27" s="46">
        <v>2</v>
      </c>
      <c r="E27" s="46">
        <v>1</v>
      </c>
      <c r="F27" s="52">
        <v>0.1</v>
      </c>
      <c r="G27" s="46" t="str">
        <f t="shared" ref="G27:G33" si="5">IF(C27="Oui","1","0")</f>
        <v>0</v>
      </c>
      <c r="H27" s="46">
        <f t="shared" si="3"/>
        <v>0</v>
      </c>
      <c r="I27" s="52">
        <f t="shared" si="4"/>
        <v>0</v>
      </c>
      <c r="J27" s="168"/>
      <c r="K27" s="168"/>
      <c r="L27" s="169"/>
      <c r="M27" s="55"/>
    </row>
    <row r="28" spans="1:14" ht="31.5" x14ac:dyDescent="0.45">
      <c r="A28" s="33">
        <v>4</v>
      </c>
      <c r="B28" s="39" t="s">
        <v>155</v>
      </c>
      <c r="C28" s="52" t="s">
        <v>222</v>
      </c>
      <c r="D28" s="46">
        <v>2</v>
      </c>
      <c r="E28" s="46">
        <v>1</v>
      </c>
      <c r="F28" s="52">
        <v>0.1</v>
      </c>
      <c r="G28" s="46" t="str">
        <f t="shared" si="5"/>
        <v>1</v>
      </c>
      <c r="H28" s="46">
        <f t="shared" si="3"/>
        <v>2</v>
      </c>
      <c r="I28" s="52">
        <f t="shared" si="4"/>
        <v>2</v>
      </c>
      <c r="J28" s="168"/>
      <c r="K28" s="168"/>
      <c r="L28" s="169"/>
      <c r="M28" s="55"/>
    </row>
    <row r="29" spans="1:14" ht="31.5" x14ac:dyDescent="0.45">
      <c r="A29" s="33">
        <v>5</v>
      </c>
      <c r="B29" s="36" t="s">
        <v>66</v>
      </c>
      <c r="C29" s="52" t="s">
        <v>222</v>
      </c>
      <c r="D29" s="46">
        <v>2</v>
      </c>
      <c r="E29" s="46">
        <v>1</v>
      </c>
      <c r="F29" s="52">
        <v>0.1</v>
      </c>
      <c r="G29" s="46" t="str">
        <f t="shared" si="5"/>
        <v>1</v>
      </c>
      <c r="H29" s="46">
        <f t="shared" si="3"/>
        <v>2</v>
      </c>
      <c r="I29" s="52">
        <f t="shared" si="4"/>
        <v>2</v>
      </c>
      <c r="J29" s="168"/>
      <c r="K29" s="168"/>
      <c r="L29" s="169"/>
      <c r="M29" s="55"/>
    </row>
    <row r="30" spans="1:14" ht="16.05" customHeight="1" x14ac:dyDescent="0.45">
      <c r="A30" s="33">
        <v>6</v>
      </c>
      <c r="B30" s="36" t="s">
        <v>67</v>
      </c>
      <c r="C30" s="52" t="s">
        <v>219</v>
      </c>
      <c r="D30" s="46">
        <v>2</v>
      </c>
      <c r="E30" s="46">
        <v>1</v>
      </c>
      <c r="F30" s="52">
        <v>0.1</v>
      </c>
      <c r="G30" s="46" t="str">
        <f t="shared" si="5"/>
        <v>0</v>
      </c>
      <c r="H30" s="46">
        <f t="shared" si="3"/>
        <v>0</v>
      </c>
      <c r="I30" s="52">
        <f t="shared" si="4"/>
        <v>0</v>
      </c>
      <c r="J30" s="168"/>
      <c r="K30" s="168"/>
      <c r="L30" s="169"/>
      <c r="M30" s="55"/>
    </row>
    <row r="31" spans="1:14" ht="31.5" x14ac:dyDescent="0.45">
      <c r="A31" s="33">
        <v>7</v>
      </c>
      <c r="B31" s="39" t="s">
        <v>68</v>
      </c>
      <c r="C31" s="52" t="s">
        <v>222</v>
      </c>
      <c r="D31" s="46">
        <v>2</v>
      </c>
      <c r="E31" s="46">
        <v>1</v>
      </c>
      <c r="F31" s="52">
        <v>0.1</v>
      </c>
      <c r="G31" s="46" t="str">
        <f t="shared" si="5"/>
        <v>1</v>
      </c>
      <c r="H31" s="46">
        <f t="shared" si="3"/>
        <v>2</v>
      </c>
      <c r="I31" s="52">
        <f t="shared" si="4"/>
        <v>2</v>
      </c>
      <c r="J31" s="168"/>
      <c r="K31" s="168"/>
      <c r="L31" s="169"/>
      <c r="M31" s="55"/>
    </row>
    <row r="32" spans="1:14" ht="47.65" customHeight="1" x14ac:dyDescent="0.45">
      <c r="A32" s="33">
        <v>8</v>
      </c>
      <c r="B32" s="36" t="s">
        <v>69</v>
      </c>
      <c r="C32" s="52" t="s">
        <v>222</v>
      </c>
      <c r="D32" s="46">
        <v>2</v>
      </c>
      <c r="E32" s="46">
        <v>1</v>
      </c>
      <c r="F32" s="52">
        <v>0.1</v>
      </c>
      <c r="G32" s="46" t="str">
        <f t="shared" si="5"/>
        <v>1</v>
      </c>
      <c r="H32" s="46">
        <f t="shared" si="3"/>
        <v>2</v>
      </c>
      <c r="I32" s="52">
        <f t="shared" si="4"/>
        <v>2</v>
      </c>
      <c r="J32" s="168"/>
      <c r="K32" s="168"/>
      <c r="L32" s="169"/>
      <c r="M32" s="55"/>
    </row>
    <row r="33" spans="1:13" ht="47.65" customHeight="1" x14ac:dyDescent="0.45">
      <c r="A33" s="33">
        <v>9</v>
      </c>
      <c r="B33" s="36" t="s">
        <v>70</v>
      </c>
      <c r="C33" s="52" t="s">
        <v>222</v>
      </c>
      <c r="D33" s="46">
        <v>2</v>
      </c>
      <c r="E33" s="46">
        <v>0.5</v>
      </c>
      <c r="F33" s="52">
        <v>0.1</v>
      </c>
      <c r="G33" s="46" t="str">
        <f t="shared" si="5"/>
        <v>1</v>
      </c>
      <c r="H33" s="46">
        <f t="shared" si="3"/>
        <v>2</v>
      </c>
      <c r="I33" s="52">
        <f t="shared" si="4"/>
        <v>1</v>
      </c>
      <c r="J33" s="168"/>
      <c r="K33" s="168"/>
      <c r="L33" s="169"/>
      <c r="M33" s="55"/>
    </row>
    <row r="34" spans="1:13" x14ac:dyDescent="0.45">
      <c r="A34" s="175" t="s">
        <v>71</v>
      </c>
      <c r="B34" s="175"/>
      <c r="C34" s="175"/>
      <c r="D34" s="42"/>
    </row>
    <row r="35" spans="1:13" ht="31.5" x14ac:dyDescent="0.45">
      <c r="A35" s="33">
        <v>1</v>
      </c>
      <c r="B35" s="39" t="s">
        <v>72</v>
      </c>
      <c r="C35" s="52" t="s">
        <v>230</v>
      </c>
      <c r="D35" s="46">
        <v>3</v>
      </c>
      <c r="E35" s="46">
        <v>1</v>
      </c>
      <c r="F35" s="52" t="s">
        <v>36</v>
      </c>
      <c r="G35" s="46" t="str">
        <f>IF(C35="A-B","3",IF(C35="C-D","2",IF(C35="E","1","0")))</f>
        <v>2</v>
      </c>
      <c r="H35" s="46">
        <f t="shared" ref="H35:H47" si="6">G35*D35</f>
        <v>6</v>
      </c>
      <c r="I35" s="52">
        <f t="shared" ref="I35:I47" si="7">H35*E35</f>
        <v>6</v>
      </c>
      <c r="J35" s="168">
        <v>54</v>
      </c>
      <c r="K35" s="168">
        <f>SUM(I35:I47)</f>
        <v>39</v>
      </c>
      <c r="L35" s="169">
        <f>K35/J35*5</f>
        <v>3.6111111111111112</v>
      </c>
      <c r="M35" s="55">
        <f ca="1">OFFSET(L35,0,0)</f>
        <v>3.6111111111111112</v>
      </c>
    </row>
    <row r="36" spans="1:13" ht="31.5" x14ac:dyDescent="0.45">
      <c r="A36" s="33">
        <v>2</v>
      </c>
      <c r="B36" s="39" t="s">
        <v>73</v>
      </c>
      <c r="C36" s="52" t="s">
        <v>222</v>
      </c>
      <c r="D36" s="46">
        <v>3</v>
      </c>
      <c r="E36" s="46">
        <v>1</v>
      </c>
      <c r="F36" s="52">
        <v>0.1</v>
      </c>
      <c r="G36" s="46" t="str">
        <f>IF(C36="Oui","1","0")</f>
        <v>1</v>
      </c>
      <c r="H36" s="46">
        <f t="shared" si="6"/>
        <v>3</v>
      </c>
      <c r="I36" s="52">
        <f t="shared" si="7"/>
        <v>3</v>
      </c>
      <c r="J36" s="168"/>
      <c r="K36" s="168"/>
      <c r="L36" s="169"/>
      <c r="M36" s="55"/>
    </row>
    <row r="37" spans="1:13" ht="16.05" customHeight="1" x14ac:dyDescent="0.45">
      <c r="A37" s="33">
        <v>3</v>
      </c>
      <c r="B37" s="39" t="s">
        <v>74</v>
      </c>
      <c r="C37" s="52" t="s">
        <v>231</v>
      </c>
      <c r="D37" s="46">
        <v>3</v>
      </c>
      <c r="E37" s="46">
        <v>1</v>
      </c>
      <c r="F37" s="52" t="s">
        <v>55</v>
      </c>
      <c r="G37" s="46" t="str">
        <f>IF(C37="Simple vitrage","1",IF(C37="Double vitrage","2","3"))</f>
        <v>2</v>
      </c>
      <c r="H37" s="46">
        <f t="shared" si="6"/>
        <v>6</v>
      </c>
      <c r="I37" s="52">
        <f t="shared" si="7"/>
        <v>6</v>
      </c>
      <c r="J37" s="168"/>
      <c r="K37" s="168"/>
      <c r="L37" s="169"/>
      <c r="M37" s="55"/>
    </row>
    <row r="38" spans="1:13" ht="47.65" customHeight="1" x14ac:dyDescent="0.45">
      <c r="A38" s="33">
        <v>4</v>
      </c>
      <c r="B38" s="36" t="s">
        <v>75</v>
      </c>
      <c r="C38" s="52" t="s">
        <v>222</v>
      </c>
      <c r="D38" s="46">
        <v>3</v>
      </c>
      <c r="E38" s="46">
        <v>1</v>
      </c>
      <c r="F38" s="52">
        <v>0.1</v>
      </c>
      <c r="G38" s="46" t="str">
        <f t="shared" ref="G38:G47" si="8">IF(C38="Oui","1","0")</f>
        <v>1</v>
      </c>
      <c r="H38" s="46">
        <f t="shared" si="6"/>
        <v>3</v>
      </c>
      <c r="I38" s="52">
        <f t="shared" si="7"/>
        <v>3</v>
      </c>
      <c r="J38" s="168"/>
      <c r="K38" s="168"/>
      <c r="L38" s="169"/>
      <c r="M38" s="55"/>
    </row>
    <row r="39" spans="1:13" ht="31.5" x14ac:dyDescent="0.45">
      <c r="A39" s="33">
        <v>5</v>
      </c>
      <c r="B39" s="36" t="s">
        <v>76</v>
      </c>
      <c r="C39" s="52" t="s">
        <v>222</v>
      </c>
      <c r="D39" s="46">
        <v>3</v>
      </c>
      <c r="E39" s="46">
        <v>1</v>
      </c>
      <c r="F39" s="52">
        <v>0.1</v>
      </c>
      <c r="G39" s="46" t="str">
        <f t="shared" si="8"/>
        <v>1</v>
      </c>
      <c r="H39" s="46">
        <f t="shared" si="6"/>
        <v>3</v>
      </c>
      <c r="I39" s="52">
        <f t="shared" si="7"/>
        <v>3</v>
      </c>
      <c r="J39" s="168"/>
      <c r="K39" s="168"/>
      <c r="L39" s="169"/>
      <c r="M39" s="55"/>
    </row>
    <row r="40" spans="1:13" ht="47.65" customHeight="1" x14ac:dyDescent="0.45">
      <c r="A40" s="33">
        <v>6</v>
      </c>
      <c r="B40" s="36" t="s">
        <v>77</v>
      </c>
      <c r="C40" s="52" t="s">
        <v>222</v>
      </c>
      <c r="D40" s="46">
        <v>3</v>
      </c>
      <c r="E40" s="46">
        <v>1</v>
      </c>
      <c r="F40" s="52">
        <v>0.1</v>
      </c>
      <c r="G40" s="46" t="str">
        <f t="shared" si="8"/>
        <v>1</v>
      </c>
      <c r="H40" s="46">
        <f t="shared" si="6"/>
        <v>3</v>
      </c>
      <c r="I40" s="52">
        <f t="shared" si="7"/>
        <v>3</v>
      </c>
      <c r="J40" s="168"/>
      <c r="K40" s="168"/>
      <c r="L40" s="169"/>
      <c r="M40" s="55"/>
    </row>
    <row r="41" spans="1:13" ht="31.5" x14ac:dyDescent="0.45">
      <c r="A41" s="33">
        <v>7</v>
      </c>
      <c r="B41" s="36" t="s">
        <v>78</v>
      </c>
      <c r="C41" s="52" t="s">
        <v>222</v>
      </c>
      <c r="D41" s="46">
        <v>3</v>
      </c>
      <c r="E41" s="46">
        <v>1</v>
      </c>
      <c r="F41" s="52">
        <v>0.1</v>
      </c>
      <c r="G41" s="46" t="str">
        <f t="shared" si="8"/>
        <v>1</v>
      </c>
      <c r="H41" s="46">
        <f t="shared" si="6"/>
        <v>3</v>
      </c>
      <c r="I41" s="52">
        <f t="shared" si="7"/>
        <v>3</v>
      </c>
      <c r="J41" s="168"/>
      <c r="K41" s="168"/>
      <c r="L41" s="169"/>
      <c r="M41" s="55"/>
    </row>
    <row r="42" spans="1:13" ht="47.65" customHeight="1" x14ac:dyDescent="0.45">
      <c r="A42" s="33">
        <v>8</v>
      </c>
      <c r="B42" s="39" t="s">
        <v>79</v>
      </c>
      <c r="C42" s="52" t="s">
        <v>222</v>
      </c>
      <c r="D42" s="46">
        <v>3</v>
      </c>
      <c r="E42" s="46">
        <v>1</v>
      </c>
      <c r="F42" s="52">
        <v>0.1</v>
      </c>
      <c r="G42" s="46" t="str">
        <f t="shared" si="8"/>
        <v>1</v>
      </c>
      <c r="H42" s="46">
        <f t="shared" si="6"/>
        <v>3</v>
      </c>
      <c r="I42" s="52">
        <f t="shared" si="7"/>
        <v>3</v>
      </c>
      <c r="J42" s="168"/>
      <c r="K42" s="168"/>
      <c r="L42" s="169"/>
      <c r="M42" s="55"/>
    </row>
    <row r="43" spans="1:13" ht="47.65" customHeight="1" x14ac:dyDescent="0.45">
      <c r="A43" s="33">
        <v>9</v>
      </c>
      <c r="B43" s="36" t="s">
        <v>80</v>
      </c>
      <c r="C43" s="52" t="s">
        <v>222</v>
      </c>
      <c r="D43" s="46">
        <v>3</v>
      </c>
      <c r="E43" s="46">
        <v>1</v>
      </c>
      <c r="F43" s="52">
        <v>0.1</v>
      </c>
      <c r="G43" s="46" t="str">
        <f t="shared" si="8"/>
        <v>1</v>
      </c>
      <c r="H43" s="46">
        <f t="shared" si="6"/>
        <v>3</v>
      </c>
      <c r="I43" s="52">
        <f t="shared" si="7"/>
        <v>3</v>
      </c>
      <c r="J43" s="168"/>
      <c r="K43" s="168"/>
      <c r="L43" s="169"/>
      <c r="M43" s="55"/>
    </row>
    <row r="44" spans="1:13" ht="31.5" x14ac:dyDescent="0.45">
      <c r="A44" s="33">
        <v>10</v>
      </c>
      <c r="B44" s="39" t="s">
        <v>156</v>
      </c>
      <c r="C44" s="52" t="s">
        <v>222</v>
      </c>
      <c r="D44" s="46">
        <v>3</v>
      </c>
      <c r="E44" s="46">
        <v>1</v>
      </c>
      <c r="F44" s="52">
        <v>0.1</v>
      </c>
      <c r="G44" s="46" t="str">
        <f t="shared" si="8"/>
        <v>1</v>
      </c>
      <c r="H44" s="46">
        <f t="shared" si="6"/>
        <v>3</v>
      </c>
      <c r="I44" s="52">
        <f t="shared" si="7"/>
        <v>3</v>
      </c>
      <c r="J44" s="168"/>
      <c r="K44" s="168"/>
      <c r="L44" s="169"/>
      <c r="M44" s="55"/>
    </row>
    <row r="45" spans="1:13" ht="16.05" customHeight="1" x14ac:dyDescent="0.45">
      <c r="A45" s="33">
        <v>11</v>
      </c>
      <c r="B45" s="39" t="s">
        <v>82</v>
      </c>
      <c r="C45" s="52" t="s">
        <v>219</v>
      </c>
      <c r="D45" s="46">
        <v>3</v>
      </c>
      <c r="E45" s="46">
        <v>1</v>
      </c>
      <c r="F45" s="52">
        <v>0.1</v>
      </c>
      <c r="G45" s="46" t="str">
        <f t="shared" si="8"/>
        <v>0</v>
      </c>
      <c r="H45" s="46">
        <f t="shared" si="6"/>
        <v>0</v>
      </c>
      <c r="I45" s="52">
        <f t="shared" si="7"/>
        <v>0</v>
      </c>
      <c r="J45" s="168"/>
      <c r="K45" s="168"/>
      <c r="L45" s="169"/>
      <c r="M45" s="55"/>
    </row>
    <row r="46" spans="1:13" ht="31.5" x14ac:dyDescent="0.45">
      <c r="A46" s="33">
        <v>12</v>
      </c>
      <c r="B46" s="36" t="s">
        <v>83</v>
      </c>
      <c r="C46" s="52" t="s">
        <v>219</v>
      </c>
      <c r="D46" s="46">
        <v>3</v>
      </c>
      <c r="E46" s="46">
        <v>1</v>
      </c>
      <c r="F46" s="52">
        <v>0.1</v>
      </c>
      <c r="G46" s="46" t="str">
        <f t="shared" si="8"/>
        <v>0</v>
      </c>
      <c r="H46" s="46">
        <f t="shared" si="6"/>
        <v>0</v>
      </c>
      <c r="I46" s="52">
        <f t="shared" si="7"/>
        <v>0</v>
      </c>
      <c r="J46" s="168"/>
      <c r="K46" s="168"/>
      <c r="L46" s="169"/>
      <c r="M46" s="55"/>
    </row>
    <row r="47" spans="1:13" ht="31.5" x14ac:dyDescent="0.45">
      <c r="A47" s="33">
        <v>13</v>
      </c>
      <c r="B47" s="36" t="s">
        <v>84</v>
      </c>
      <c r="C47" s="52" t="s">
        <v>222</v>
      </c>
      <c r="D47" s="46">
        <v>3</v>
      </c>
      <c r="E47" s="46">
        <v>1</v>
      </c>
      <c r="F47" s="52">
        <v>0.1</v>
      </c>
      <c r="G47" s="46" t="str">
        <f t="shared" si="8"/>
        <v>1</v>
      </c>
      <c r="H47" s="46">
        <f t="shared" si="6"/>
        <v>3</v>
      </c>
      <c r="I47" s="52">
        <f t="shared" si="7"/>
        <v>3</v>
      </c>
      <c r="J47" s="168"/>
      <c r="K47" s="168"/>
      <c r="L47" s="169"/>
      <c r="M47" s="55"/>
    </row>
    <row r="48" spans="1:13" x14ac:dyDescent="0.45">
      <c r="A48" s="175" t="s">
        <v>85</v>
      </c>
      <c r="B48" s="175"/>
      <c r="C48" s="175"/>
      <c r="D48" s="42"/>
      <c r="G48" s="46"/>
      <c r="H48" s="46"/>
      <c r="I48" s="46"/>
    </row>
    <row r="49" spans="1:14" ht="31.5" x14ac:dyDescent="0.45">
      <c r="A49" s="33">
        <v>1</v>
      </c>
      <c r="B49" s="36" t="s">
        <v>86</v>
      </c>
      <c r="C49" s="52" t="s">
        <v>222</v>
      </c>
      <c r="D49" s="46">
        <v>2</v>
      </c>
      <c r="E49" s="46">
        <v>1</v>
      </c>
      <c r="F49" s="52">
        <v>0.1</v>
      </c>
      <c r="G49" s="46" t="str">
        <f>IF(C49="Oui","1","0")</f>
        <v>1</v>
      </c>
      <c r="H49" s="46">
        <f t="shared" ref="H49:H60" si="9">G49*D49</f>
        <v>2</v>
      </c>
      <c r="I49" s="52">
        <f t="shared" ref="I49:I60" si="10">H49*E49</f>
        <v>2</v>
      </c>
      <c r="J49" s="168">
        <v>36</v>
      </c>
      <c r="K49" s="168">
        <f>SUM(I49:I60)</f>
        <v>28</v>
      </c>
      <c r="L49" s="169">
        <f>K49/J49*5</f>
        <v>3.8888888888888888</v>
      </c>
      <c r="M49" s="55">
        <f ca="1">OFFSET(L49,0,0)</f>
        <v>3.8888888888888888</v>
      </c>
    </row>
    <row r="50" spans="1:14" ht="31.5" x14ac:dyDescent="0.45">
      <c r="A50" s="33">
        <v>2</v>
      </c>
      <c r="B50" s="36" t="s">
        <v>87</v>
      </c>
      <c r="C50" s="52" t="s">
        <v>229</v>
      </c>
      <c r="D50" s="46">
        <v>2</v>
      </c>
      <c r="E50" s="46">
        <v>1</v>
      </c>
      <c r="F50" s="52" t="s">
        <v>33</v>
      </c>
      <c r="G50" s="46" t="str">
        <f>IF(C50="En hausse","0",IF(C50="Stable","1",IF(C50="En baisse de moins de 5%","2",IF(C50="En baisse de moins de 10%","3",IF(C50="En baisse de moins de 15%","4","5")))))</f>
        <v>5</v>
      </c>
      <c r="H50" s="46">
        <f t="shared" si="9"/>
        <v>10</v>
      </c>
      <c r="I50" s="52">
        <f t="shared" si="10"/>
        <v>10</v>
      </c>
      <c r="J50" s="168"/>
      <c r="K50" s="168"/>
      <c r="L50" s="169"/>
      <c r="M50" s="55"/>
    </row>
    <row r="51" spans="1:14" ht="31.5" x14ac:dyDescent="0.45">
      <c r="A51" s="33">
        <v>3</v>
      </c>
      <c r="B51" s="36" t="s">
        <v>88</v>
      </c>
      <c r="C51" s="52" t="s">
        <v>219</v>
      </c>
      <c r="D51" s="46">
        <v>2</v>
      </c>
      <c r="E51" s="46">
        <v>1</v>
      </c>
      <c r="F51" s="52">
        <v>0.1</v>
      </c>
      <c r="G51" s="46" t="str">
        <f>IF(C51="Oui","1","0")</f>
        <v>0</v>
      </c>
      <c r="H51" s="46">
        <f t="shared" si="9"/>
        <v>0</v>
      </c>
      <c r="I51" s="52">
        <f t="shared" si="10"/>
        <v>0</v>
      </c>
      <c r="J51" s="168"/>
      <c r="K51" s="168"/>
      <c r="L51" s="169"/>
      <c r="M51" s="55"/>
    </row>
    <row r="52" spans="1:14" ht="16.05" customHeight="1" x14ac:dyDescent="0.45">
      <c r="A52" s="33">
        <v>4</v>
      </c>
      <c r="B52" s="39" t="s">
        <v>89</v>
      </c>
      <c r="C52" s="52" t="s">
        <v>222</v>
      </c>
      <c r="D52" s="46">
        <v>2</v>
      </c>
      <c r="E52" s="46">
        <v>1</v>
      </c>
      <c r="F52" s="52" t="s">
        <v>46</v>
      </c>
      <c r="G52" s="46">
        <f>IF(C52="Oui",2,IF(C52="Partiellement","1","0"))</f>
        <v>2</v>
      </c>
      <c r="H52" s="46">
        <f t="shared" si="9"/>
        <v>4</v>
      </c>
      <c r="I52" s="52">
        <f t="shared" si="10"/>
        <v>4</v>
      </c>
      <c r="J52" s="168"/>
      <c r="K52" s="168"/>
      <c r="L52" s="169"/>
      <c r="M52" s="55"/>
    </row>
    <row r="53" spans="1:14" ht="16.05" customHeight="1" x14ac:dyDescent="0.45">
      <c r="A53" s="33">
        <v>5</v>
      </c>
      <c r="B53" s="39" t="s">
        <v>90</v>
      </c>
      <c r="C53" s="52" t="s">
        <v>224</v>
      </c>
      <c r="D53" s="46">
        <v>2</v>
      </c>
      <c r="E53" s="46">
        <v>0.5</v>
      </c>
      <c r="F53" s="52" t="s">
        <v>46</v>
      </c>
      <c r="G53" s="46" t="str">
        <f>IF(C53="Oui",2,IF(C53="Partiellement","1","0"))</f>
        <v>1</v>
      </c>
      <c r="H53" s="46">
        <f t="shared" si="9"/>
        <v>2</v>
      </c>
      <c r="I53" s="52">
        <f t="shared" si="10"/>
        <v>1</v>
      </c>
      <c r="J53" s="168"/>
      <c r="K53" s="168"/>
      <c r="L53" s="169"/>
      <c r="M53" s="55"/>
      <c r="N53" s="42" t="s">
        <v>91</v>
      </c>
    </row>
    <row r="54" spans="1:14" ht="31.5" x14ac:dyDescent="0.45">
      <c r="A54" s="33">
        <v>6</v>
      </c>
      <c r="B54" s="39" t="s">
        <v>92</v>
      </c>
      <c r="C54" s="52" t="s">
        <v>222</v>
      </c>
      <c r="D54" s="46">
        <v>2</v>
      </c>
      <c r="E54" s="46">
        <v>1</v>
      </c>
      <c r="F54" s="52">
        <v>0.1</v>
      </c>
      <c r="G54" s="46" t="str">
        <f t="shared" ref="G54:G60" si="11">IF(C54="Oui","1","0")</f>
        <v>1</v>
      </c>
      <c r="H54" s="46">
        <f t="shared" si="9"/>
        <v>2</v>
      </c>
      <c r="I54" s="52">
        <f t="shared" si="10"/>
        <v>2</v>
      </c>
      <c r="J54" s="168"/>
      <c r="K54" s="168"/>
      <c r="L54" s="169"/>
      <c r="M54" s="55"/>
    </row>
    <row r="55" spans="1:14" ht="31.5" x14ac:dyDescent="0.45">
      <c r="A55" s="33">
        <v>7</v>
      </c>
      <c r="B55" s="39" t="s">
        <v>93</v>
      </c>
      <c r="C55" s="52" t="s">
        <v>219</v>
      </c>
      <c r="D55" s="46">
        <v>2</v>
      </c>
      <c r="E55" s="46">
        <v>1</v>
      </c>
      <c r="F55" s="52">
        <v>0.1</v>
      </c>
      <c r="G55" s="46" t="str">
        <f t="shared" si="11"/>
        <v>0</v>
      </c>
      <c r="H55" s="46">
        <f t="shared" si="9"/>
        <v>0</v>
      </c>
      <c r="I55" s="52">
        <f t="shared" si="10"/>
        <v>0</v>
      </c>
      <c r="J55" s="168"/>
      <c r="K55" s="168"/>
      <c r="L55" s="169"/>
      <c r="M55" s="55"/>
    </row>
    <row r="56" spans="1:14" ht="31.5" x14ac:dyDescent="0.45">
      <c r="A56" s="33">
        <v>8</v>
      </c>
      <c r="B56" s="39" t="s">
        <v>94</v>
      </c>
      <c r="C56" s="52" t="s">
        <v>222</v>
      </c>
      <c r="D56" s="46">
        <v>2</v>
      </c>
      <c r="E56" s="46">
        <v>1</v>
      </c>
      <c r="F56" s="52">
        <v>0.1</v>
      </c>
      <c r="G56" s="46" t="str">
        <f t="shared" si="11"/>
        <v>1</v>
      </c>
      <c r="H56" s="46">
        <f t="shared" si="9"/>
        <v>2</v>
      </c>
      <c r="I56" s="52">
        <f t="shared" si="10"/>
        <v>2</v>
      </c>
      <c r="J56" s="168"/>
      <c r="K56" s="168"/>
      <c r="L56" s="169"/>
      <c r="M56" s="55"/>
    </row>
    <row r="57" spans="1:14" ht="31.5" x14ac:dyDescent="0.45">
      <c r="A57" s="33">
        <v>9</v>
      </c>
      <c r="B57" s="39" t="s">
        <v>95</v>
      </c>
      <c r="C57" s="52" t="s">
        <v>222</v>
      </c>
      <c r="D57" s="46">
        <v>2</v>
      </c>
      <c r="E57" s="46">
        <v>1</v>
      </c>
      <c r="F57" s="52">
        <v>0.1</v>
      </c>
      <c r="G57" s="46" t="str">
        <f t="shared" si="11"/>
        <v>1</v>
      </c>
      <c r="H57" s="46">
        <f t="shared" si="9"/>
        <v>2</v>
      </c>
      <c r="I57" s="52">
        <f t="shared" si="10"/>
        <v>2</v>
      </c>
      <c r="J57" s="168"/>
      <c r="K57" s="168"/>
      <c r="L57" s="169"/>
      <c r="M57" s="55"/>
    </row>
    <row r="58" spans="1:14" ht="16.05" customHeight="1" x14ac:dyDescent="0.45">
      <c r="A58" s="33">
        <v>10</v>
      </c>
      <c r="B58" s="39" t="s">
        <v>96</v>
      </c>
      <c r="C58" s="52" t="s">
        <v>222</v>
      </c>
      <c r="D58" s="46">
        <v>2</v>
      </c>
      <c r="E58" s="46">
        <v>1</v>
      </c>
      <c r="F58" s="52">
        <v>0.1</v>
      </c>
      <c r="G58" s="46" t="str">
        <f t="shared" si="11"/>
        <v>1</v>
      </c>
      <c r="H58" s="46">
        <f t="shared" si="9"/>
        <v>2</v>
      </c>
      <c r="I58" s="52">
        <f t="shared" si="10"/>
        <v>2</v>
      </c>
      <c r="J58" s="168"/>
      <c r="K58" s="168"/>
      <c r="L58" s="169"/>
      <c r="M58" s="55"/>
    </row>
    <row r="59" spans="1:14" ht="47.65" customHeight="1" x14ac:dyDescent="0.45">
      <c r="A59" s="33">
        <v>11</v>
      </c>
      <c r="B59" s="36" t="s">
        <v>97</v>
      </c>
      <c r="C59" s="52" t="s">
        <v>222</v>
      </c>
      <c r="D59" s="46">
        <v>2</v>
      </c>
      <c r="E59" s="46">
        <v>1</v>
      </c>
      <c r="F59" s="52">
        <v>0.1</v>
      </c>
      <c r="G59" s="46" t="str">
        <f t="shared" si="11"/>
        <v>1</v>
      </c>
      <c r="H59" s="46">
        <f t="shared" si="9"/>
        <v>2</v>
      </c>
      <c r="I59" s="52">
        <f t="shared" si="10"/>
        <v>2</v>
      </c>
      <c r="J59" s="168"/>
      <c r="K59" s="168"/>
      <c r="L59" s="169"/>
      <c r="M59" s="55"/>
    </row>
    <row r="60" spans="1:14" ht="31.5" x14ac:dyDescent="0.45">
      <c r="A60" s="33">
        <v>12</v>
      </c>
      <c r="B60" s="36" t="s">
        <v>98</v>
      </c>
      <c r="C60" s="52" t="s">
        <v>222</v>
      </c>
      <c r="D60" s="46">
        <v>2</v>
      </c>
      <c r="E60" s="46">
        <v>0.5</v>
      </c>
      <c r="F60" s="52">
        <v>0.1</v>
      </c>
      <c r="G60" s="46" t="str">
        <f t="shared" si="11"/>
        <v>1</v>
      </c>
      <c r="H60" s="46">
        <f t="shared" si="9"/>
        <v>2</v>
      </c>
      <c r="I60" s="52">
        <f t="shared" si="10"/>
        <v>1</v>
      </c>
      <c r="J60" s="168"/>
      <c r="K60" s="168"/>
      <c r="L60" s="169"/>
      <c r="M60" s="55"/>
    </row>
    <row r="61" spans="1:14" x14ac:dyDescent="0.45">
      <c r="A61" s="175" t="s">
        <v>99</v>
      </c>
      <c r="B61" s="175"/>
      <c r="C61" s="175"/>
      <c r="D61" s="42"/>
      <c r="G61" s="46"/>
      <c r="H61" s="46"/>
      <c r="I61" s="46"/>
    </row>
    <row r="62" spans="1:14" ht="47.65" customHeight="1" x14ac:dyDescent="0.45">
      <c r="A62" s="33">
        <v>1</v>
      </c>
      <c r="B62" s="39" t="s">
        <v>100</v>
      </c>
      <c r="C62" s="52" t="s">
        <v>219</v>
      </c>
      <c r="D62" s="46">
        <v>3</v>
      </c>
      <c r="E62" s="46">
        <v>1</v>
      </c>
      <c r="F62" s="52">
        <v>0.1</v>
      </c>
      <c r="G62" s="46" t="str">
        <f t="shared" ref="G62:G68" si="12">IF(C62="Oui","1","0")</f>
        <v>0</v>
      </c>
      <c r="H62" s="46">
        <f t="shared" ref="H62:I68" si="13">G62*D62</f>
        <v>0</v>
      </c>
      <c r="I62" s="52">
        <f t="shared" si="13"/>
        <v>0</v>
      </c>
      <c r="J62" s="153">
        <v>21</v>
      </c>
      <c r="K62" s="153">
        <f>SUM(I62:I68)</f>
        <v>6</v>
      </c>
      <c r="L62" s="154">
        <f>K62/J62*5</f>
        <v>1.4285714285714284</v>
      </c>
      <c r="M62" s="55">
        <f ca="1">OFFSET(L62,0,0)</f>
        <v>1.4285714285714284</v>
      </c>
    </row>
    <row r="63" spans="1:14" ht="31.5" x14ac:dyDescent="0.45">
      <c r="A63" s="33">
        <v>2</v>
      </c>
      <c r="B63" s="36" t="s">
        <v>101</v>
      </c>
      <c r="C63" s="52" t="s">
        <v>219</v>
      </c>
      <c r="D63" s="46">
        <v>3</v>
      </c>
      <c r="E63" s="46">
        <v>1</v>
      </c>
      <c r="F63" s="52">
        <v>0.1</v>
      </c>
      <c r="G63" s="46" t="str">
        <f t="shared" si="12"/>
        <v>0</v>
      </c>
      <c r="H63" s="46">
        <f t="shared" si="13"/>
        <v>0</v>
      </c>
      <c r="I63" s="52">
        <f t="shared" si="13"/>
        <v>0</v>
      </c>
      <c r="J63" s="153"/>
      <c r="K63" s="153"/>
      <c r="L63" s="154"/>
      <c r="M63" s="56"/>
    </row>
    <row r="64" spans="1:14" ht="47.65" customHeight="1" x14ac:dyDescent="0.45">
      <c r="A64" s="33">
        <v>3</v>
      </c>
      <c r="B64" s="36" t="s">
        <v>102</v>
      </c>
      <c r="C64" s="52" t="s">
        <v>219</v>
      </c>
      <c r="D64" s="46">
        <v>3</v>
      </c>
      <c r="E64" s="46">
        <v>1</v>
      </c>
      <c r="F64" s="52">
        <v>0.1</v>
      </c>
      <c r="G64" s="46" t="str">
        <f t="shared" si="12"/>
        <v>0</v>
      </c>
      <c r="H64" s="46">
        <f t="shared" si="13"/>
        <v>0</v>
      </c>
      <c r="I64" s="52">
        <f t="shared" si="13"/>
        <v>0</v>
      </c>
      <c r="J64" s="153"/>
      <c r="K64" s="153"/>
      <c r="L64" s="154"/>
      <c r="M64" s="56"/>
    </row>
    <row r="65" spans="1:13" ht="47.65" customHeight="1" x14ac:dyDescent="0.45">
      <c r="A65" s="33">
        <v>4</v>
      </c>
      <c r="B65" s="36" t="s">
        <v>103</v>
      </c>
      <c r="C65" s="52" t="s">
        <v>219</v>
      </c>
      <c r="D65" s="46">
        <v>3</v>
      </c>
      <c r="E65" s="46">
        <v>1</v>
      </c>
      <c r="F65" s="52">
        <v>0.1</v>
      </c>
      <c r="G65" s="46" t="str">
        <f t="shared" si="12"/>
        <v>0</v>
      </c>
      <c r="H65" s="46">
        <f t="shared" si="13"/>
        <v>0</v>
      </c>
      <c r="I65" s="52">
        <f t="shared" si="13"/>
        <v>0</v>
      </c>
      <c r="J65" s="153"/>
      <c r="K65" s="153"/>
      <c r="L65" s="154"/>
      <c r="M65" s="56"/>
    </row>
    <row r="66" spans="1:13" ht="16.05" customHeight="1" x14ac:dyDescent="0.45">
      <c r="A66" s="33">
        <v>5</v>
      </c>
      <c r="B66" s="36" t="s">
        <v>104</v>
      </c>
      <c r="C66" s="52" t="s">
        <v>219</v>
      </c>
      <c r="D66" s="46">
        <v>3</v>
      </c>
      <c r="E66" s="46">
        <v>1</v>
      </c>
      <c r="F66" s="52">
        <v>0.1</v>
      </c>
      <c r="G66" s="46" t="str">
        <f t="shared" si="12"/>
        <v>0</v>
      </c>
      <c r="H66" s="46">
        <f t="shared" si="13"/>
        <v>0</v>
      </c>
      <c r="I66" s="52">
        <f t="shared" si="13"/>
        <v>0</v>
      </c>
      <c r="J66" s="153"/>
      <c r="K66" s="153"/>
      <c r="L66" s="154"/>
      <c r="M66" s="56"/>
    </row>
    <row r="67" spans="1:13" ht="31.5" x14ac:dyDescent="0.45">
      <c r="A67" s="33">
        <v>6</v>
      </c>
      <c r="B67" s="36" t="s">
        <v>105</v>
      </c>
      <c r="C67" s="52" t="s">
        <v>222</v>
      </c>
      <c r="D67" s="46">
        <v>3</v>
      </c>
      <c r="E67" s="46">
        <v>1</v>
      </c>
      <c r="F67" s="52">
        <v>0.1</v>
      </c>
      <c r="G67" s="46" t="str">
        <f t="shared" si="12"/>
        <v>1</v>
      </c>
      <c r="H67" s="46">
        <f t="shared" si="13"/>
        <v>3</v>
      </c>
      <c r="I67" s="52">
        <f t="shared" si="13"/>
        <v>3</v>
      </c>
      <c r="J67" s="153"/>
      <c r="K67" s="153"/>
      <c r="L67" s="154"/>
      <c r="M67" s="56"/>
    </row>
    <row r="68" spans="1:13" ht="31.5" x14ac:dyDescent="0.45">
      <c r="A68" s="33">
        <v>7</v>
      </c>
      <c r="B68" s="36" t="s">
        <v>106</v>
      </c>
      <c r="C68" s="52" t="s">
        <v>222</v>
      </c>
      <c r="D68" s="46">
        <v>3</v>
      </c>
      <c r="E68" s="46">
        <v>1</v>
      </c>
      <c r="F68" s="52">
        <v>0.1</v>
      </c>
      <c r="G68" s="46" t="str">
        <f t="shared" si="12"/>
        <v>1</v>
      </c>
      <c r="H68" s="46">
        <f t="shared" si="13"/>
        <v>3</v>
      </c>
      <c r="I68" s="52">
        <f t="shared" si="13"/>
        <v>3</v>
      </c>
      <c r="J68" s="153"/>
      <c r="K68" s="153"/>
      <c r="L68" s="154"/>
      <c r="M68" s="56"/>
    </row>
    <row r="69" spans="1:13" x14ac:dyDescent="0.45">
      <c r="A69" s="175" t="s">
        <v>107</v>
      </c>
      <c r="B69" s="175"/>
      <c r="C69" s="175"/>
      <c r="D69" s="42"/>
    </row>
    <row r="70" spans="1:13" ht="16.05" customHeight="1" x14ac:dyDescent="0.45">
      <c r="A70" s="33">
        <v>1</v>
      </c>
      <c r="B70" s="39" t="s">
        <v>108</v>
      </c>
      <c r="C70" s="52" t="s">
        <v>222</v>
      </c>
      <c r="D70" s="46">
        <v>2</v>
      </c>
      <c r="E70" s="46">
        <v>1</v>
      </c>
      <c r="F70" s="52">
        <v>0.1</v>
      </c>
      <c r="G70" s="52" t="str">
        <f t="shared" ref="G70:G79" si="14">IF(C70="Oui","1","0")</f>
        <v>1</v>
      </c>
      <c r="H70" s="46">
        <f t="shared" ref="H70:H79" si="15">G70*D70</f>
        <v>2</v>
      </c>
      <c r="I70" s="52">
        <f t="shared" ref="I70:I79" si="16">H70*E70</f>
        <v>2</v>
      </c>
      <c r="J70" s="153">
        <v>19</v>
      </c>
      <c r="K70" s="153">
        <f>SUM(I70:I79)</f>
        <v>11</v>
      </c>
      <c r="L70" s="154">
        <f>K70/J70*5</f>
        <v>2.8947368421052633</v>
      </c>
      <c r="M70" s="55">
        <f ca="1">OFFSET(L70,0,0)</f>
        <v>2.8947368421052633</v>
      </c>
    </row>
    <row r="71" spans="1:13" ht="31.5" x14ac:dyDescent="0.45">
      <c r="A71" s="33">
        <v>2</v>
      </c>
      <c r="B71" s="39" t="s">
        <v>109</v>
      </c>
      <c r="C71" s="52" t="s">
        <v>222</v>
      </c>
      <c r="D71" s="46">
        <v>2</v>
      </c>
      <c r="E71" s="46">
        <v>1</v>
      </c>
      <c r="F71" s="52">
        <v>0.1</v>
      </c>
      <c r="G71" s="52" t="str">
        <f t="shared" si="14"/>
        <v>1</v>
      </c>
      <c r="H71" s="46">
        <f t="shared" si="15"/>
        <v>2</v>
      </c>
      <c r="I71" s="52">
        <f t="shared" si="16"/>
        <v>2</v>
      </c>
      <c r="J71" s="153"/>
      <c r="K71" s="153"/>
      <c r="L71" s="154"/>
      <c r="M71" s="56"/>
    </row>
    <row r="72" spans="1:13" ht="31.5" x14ac:dyDescent="0.45">
      <c r="A72" s="33">
        <v>3</v>
      </c>
      <c r="B72" s="39" t="s">
        <v>110</v>
      </c>
      <c r="C72" s="52" t="s">
        <v>219</v>
      </c>
      <c r="D72" s="46">
        <v>2</v>
      </c>
      <c r="E72" s="46">
        <v>1</v>
      </c>
      <c r="F72" s="52">
        <v>0.1</v>
      </c>
      <c r="G72" s="52" t="str">
        <f t="shared" si="14"/>
        <v>0</v>
      </c>
      <c r="H72" s="46">
        <f t="shared" si="15"/>
        <v>0</v>
      </c>
      <c r="I72" s="52">
        <f t="shared" si="16"/>
        <v>0</v>
      </c>
      <c r="J72" s="153"/>
      <c r="K72" s="153"/>
      <c r="L72" s="154"/>
      <c r="M72" s="56"/>
    </row>
    <row r="73" spans="1:13" ht="31.5" x14ac:dyDescent="0.45">
      <c r="A73" s="33">
        <v>4</v>
      </c>
      <c r="B73" s="39" t="s">
        <v>111</v>
      </c>
      <c r="C73" s="52" t="s">
        <v>222</v>
      </c>
      <c r="D73" s="46">
        <v>2</v>
      </c>
      <c r="E73" s="46">
        <v>1</v>
      </c>
      <c r="F73" s="52">
        <v>0.1</v>
      </c>
      <c r="G73" s="52" t="str">
        <f t="shared" si="14"/>
        <v>1</v>
      </c>
      <c r="H73" s="46">
        <f t="shared" si="15"/>
        <v>2</v>
      </c>
      <c r="I73" s="52">
        <f t="shared" si="16"/>
        <v>2</v>
      </c>
      <c r="J73" s="153"/>
      <c r="K73" s="153"/>
      <c r="L73" s="154"/>
      <c r="M73" s="56"/>
    </row>
    <row r="74" spans="1:13" ht="31.5" x14ac:dyDescent="0.45">
      <c r="A74" s="33">
        <v>5</v>
      </c>
      <c r="B74" s="36" t="s">
        <v>112</v>
      </c>
      <c r="C74" s="52" t="s">
        <v>219</v>
      </c>
      <c r="D74" s="46">
        <v>2</v>
      </c>
      <c r="E74" s="46">
        <v>1</v>
      </c>
      <c r="F74" s="52">
        <v>0.1</v>
      </c>
      <c r="G74" s="52" t="str">
        <f t="shared" si="14"/>
        <v>0</v>
      </c>
      <c r="H74" s="46">
        <f t="shared" si="15"/>
        <v>0</v>
      </c>
      <c r="I74" s="52">
        <f t="shared" si="16"/>
        <v>0</v>
      </c>
      <c r="J74" s="153"/>
      <c r="K74" s="153"/>
      <c r="L74" s="154"/>
      <c r="M74" s="56"/>
    </row>
    <row r="75" spans="1:13" ht="31.5" x14ac:dyDescent="0.45">
      <c r="A75" s="33">
        <v>6</v>
      </c>
      <c r="B75" s="36" t="s">
        <v>113</v>
      </c>
      <c r="C75" s="52" t="s">
        <v>222</v>
      </c>
      <c r="D75" s="46">
        <v>2</v>
      </c>
      <c r="E75" s="46">
        <v>1</v>
      </c>
      <c r="F75" s="52">
        <v>0.1</v>
      </c>
      <c r="G75" s="52" t="str">
        <f t="shared" si="14"/>
        <v>1</v>
      </c>
      <c r="H75" s="46">
        <f t="shared" si="15"/>
        <v>2</v>
      </c>
      <c r="I75" s="52">
        <f t="shared" si="16"/>
        <v>2</v>
      </c>
      <c r="J75" s="153"/>
      <c r="K75" s="153"/>
      <c r="L75" s="154"/>
      <c r="M75" s="56"/>
    </row>
    <row r="76" spans="1:13" ht="31.5" x14ac:dyDescent="0.45">
      <c r="A76" s="33">
        <v>7</v>
      </c>
      <c r="B76" s="36" t="s">
        <v>114</v>
      </c>
      <c r="C76" s="52" t="s">
        <v>222</v>
      </c>
      <c r="D76" s="46">
        <v>2</v>
      </c>
      <c r="E76" s="46">
        <v>1</v>
      </c>
      <c r="F76" s="52">
        <v>0.1</v>
      </c>
      <c r="G76" s="52" t="str">
        <f t="shared" si="14"/>
        <v>1</v>
      </c>
      <c r="H76" s="46">
        <f t="shared" si="15"/>
        <v>2</v>
      </c>
      <c r="I76" s="52">
        <f t="shared" si="16"/>
        <v>2</v>
      </c>
      <c r="J76" s="153"/>
      <c r="K76" s="153"/>
      <c r="L76" s="154"/>
      <c r="M76" s="56"/>
    </row>
    <row r="77" spans="1:13" ht="31.5" x14ac:dyDescent="0.45">
      <c r="A77" s="33">
        <v>8</v>
      </c>
      <c r="B77" s="36" t="s">
        <v>115</v>
      </c>
      <c r="C77" s="52" t="s">
        <v>219</v>
      </c>
      <c r="D77" s="46">
        <v>2</v>
      </c>
      <c r="E77" s="46">
        <v>1</v>
      </c>
      <c r="F77" s="52">
        <v>0.1</v>
      </c>
      <c r="G77" s="52" t="str">
        <f t="shared" si="14"/>
        <v>0</v>
      </c>
      <c r="H77" s="46">
        <f t="shared" si="15"/>
        <v>0</v>
      </c>
      <c r="I77" s="52">
        <f t="shared" si="16"/>
        <v>0</v>
      </c>
      <c r="J77" s="153"/>
      <c r="K77" s="153"/>
      <c r="L77" s="154"/>
      <c r="M77" s="56"/>
    </row>
    <row r="78" spans="1:13" ht="31.5" x14ac:dyDescent="0.45">
      <c r="A78" s="33">
        <v>9</v>
      </c>
      <c r="B78" s="36" t="s">
        <v>116</v>
      </c>
      <c r="C78" s="52" t="s">
        <v>219</v>
      </c>
      <c r="D78" s="46">
        <v>2</v>
      </c>
      <c r="E78" s="46">
        <v>1</v>
      </c>
      <c r="F78" s="52">
        <v>0.1</v>
      </c>
      <c r="G78" s="52" t="str">
        <f t="shared" si="14"/>
        <v>0</v>
      </c>
      <c r="H78" s="46">
        <f t="shared" si="15"/>
        <v>0</v>
      </c>
      <c r="I78" s="52">
        <f t="shared" si="16"/>
        <v>0</v>
      </c>
      <c r="J78" s="153"/>
      <c r="K78" s="153"/>
      <c r="L78" s="154"/>
      <c r="M78" s="56"/>
    </row>
    <row r="79" spans="1:13" ht="47.65" customHeight="1" x14ac:dyDescent="0.45">
      <c r="A79" s="33">
        <v>10</v>
      </c>
      <c r="B79" s="36" t="s">
        <v>117</v>
      </c>
      <c r="C79" s="52" t="s">
        <v>222</v>
      </c>
      <c r="D79" s="46">
        <v>2</v>
      </c>
      <c r="E79" s="46">
        <v>0.5</v>
      </c>
      <c r="F79" s="52">
        <v>0.1</v>
      </c>
      <c r="G79" s="52" t="str">
        <f t="shared" si="14"/>
        <v>1</v>
      </c>
      <c r="H79" s="46">
        <f t="shared" si="15"/>
        <v>2</v>
      </c>
      <c r="I79" s="52">
        <f t="shared" si="16"/>
        <v>1</v>
      </c>
      <c r="J79" s="153"/>
      <c r="K79" s="153"/>
      <c r="L79" s="154"/>
      <c r="M79" s="56"/>
    </row>
    <row r="80" spans="1:13" x14ac:dyDescent="0.45">
      <c r="A80" s="175" t="s">
        <v>118</v>
      </c>
      <c r="B80" s="175"/>
      <c r="C80" s="175"/>
      <c r="D80" s="42"/>
    </row>
    <row r="81" spans="1:13" ht="31.5" x14ac:dyDescent="0.45">
      <c r="A81" s="33">
        <v>1</v>
      </c>
      <c r="B81" s="36" t="s">
        <v>119</v>
      </c>
      <c r="C81" s="52" t="s">
        <v>219</v>
      </c>
      <c r="D81" s="46">
        <v>1</v>
      </c>
      <c r="E81" s="46">
        <v>1</v>
      </c>
      <c r="F81" s="52">
        <v>0.1</v>
      </c>
      <c r="G81" s="52" t="str">
        <f t="shared" ref="G81:G88" si="17">IF(C81="Oui","1","0")</f>
        <v>0</v>
      </c>
      <c r="H81" s="46">
        <f t="shared" ref="H81:I88" si="18">G81*D81</f>
        <v>0</v>
      </c>
      <c r="I81" s="52">
        <f t="shared" si="18"/>
        <v>0</v>
      </c>
      <c r="J81" s="153">
        <v>7.5</v>
      </c>
      <c r="K81" s="153">
        <f>SUM(I81:I88)</f>
        <v>3.5</v>
      </c>
      <c r="L81" s="154">
        <f>K81/J81*5</f>
        <v>2.3333333333333335</v>
      </c>
      <c r="M81" s="55">
        <f ca="1">OFFSET(L81,0,0)</f>
        <v>2.3333333333333335</v>
      </c>
    </row>
    <row r="82" spans="1:13" ht="47.65" customHeight="1" x14ac:dyDescent="0.45">
      <c r="A82" s="33">
        <v>2</v>
      </c>
      <c r="B82" s="36" t="s">
        <v>120</v>
      </c>
      <c r="C82" s="52" t="s">
        <v>232</v>
      </c>
      <c r="D82" s="46">
        <v>1</v>
      </c>
      <c r="E82" s="46">
        <v>1</v>
      </c>
      <c r="F82" s="52">
        <v>0.1</v>
      </c>
      <c r="G82" s="52" t="str">
        <f t="shared" si="17"/>
        <v>0</v>
      </c>
      <c r="H82" s="46">
        <f t="shared" si="18"/>
        <v>0</v>
      </c>
      <c r="I82" s="52">
        <f t="shared" si="18"/>
        <v>0</v>
      </c>
      <c r="J82" s="153"/>
      <c r="K82" s="153"/>
      <c r="L82" s="154"/>
      <c r="M82" s="56"/>
    </row>
    <row r="83" spans="1:13" ht="16.05" customHeight="1" x14ac:dyDescent="0.45">
      <c r="A83" s="33">
        <v>3</v>
      </c>
      <c r="B83" s="36" t="s">
        <v>121</v>
      </c>
      <c r="C83" s="52" t="s">
        <v>232</v>
      </c>
      <c r="D83" s="46">
        <v>1</v>
      </c>
      <c r="E83" s="46">
        <v>1</v>
      </c>
      <c r="F83" s="52">
        <v>0.1</v>
      </c>
      <c r="G83" s="52" t="str">
        <f t="shared" si="17"/>
        <v>0</v>
      </c>
      <c r="H83" s="46">
        <f t="shared" si="18"/>
        <v>0</v>
      </c>
      <c r="I83" s="52">
        <f t="shared" si="18"/>
        <v>0</v>
      </c>
      <c r="J83" s="153"/>
      <c r="K83" s="153"/>
      <c r="L83" s="154"/>
      <c r="M83" s="56"/>
    </row>
    <row r="84" spans="1:13" ht="47.65" customHeight="1" x14ac:dyDescent="0.45">
      <c r="A84" s="33">
        <v>4</v>
      </c>
      <c r="B84" s="39" t="s">
        <v>122</v>
      </c>
      <c r="C84" s="52" t="s">
        <v>222</v>
      </c>
      <c r="D84" s="46">
        <v>1</v>
      </c>
      <c r="E84" s="46">
        <v>1</v>
      </c>
      <c r="F84" s="52">
        <v>0.1</v>
      </c>
      <c r="G84" s="52" t="str">
        <f t="shared" si="17"/>
        <v>1</v>
      </c>
      <c r="H84" s="46">
        <f t="shared" si="18"/>
        <v>1</v>
      </c>
      <c r="I84" s="52">
        <f t="shared" si="18"/>
        <v>1</v>
      </c>
      <c r="J84" s="153"/>
      <c r="K84" s="153"/>
      <c r="L84" s="154"/>
      <c r="M84" s="56"/>
    </row>
    <row r="85" spans="1:13" ht="16.05" customHeight="1" x14ac:dyDescent="0.45">
      <c r="A85" s="33">
        <v>5</v>
      </c>
      <c r="B85" s="36" t="s">
        <v>123</v>
      </c>
      <c r="C85" s="52" t="s">
        <v>219</v>
      </c>
      <c r="D85" s="46">
        <v>1</v>
      </c>
      <c r="E85" s="46">
        <v>1</v>
      </c>
      <c r="F85" s="52">
        <v>0.1</v>
      </c>
      <c r="G85" s="52" t="str">
        <f t="shared" si="17"/>
        <v>0</v>
      </c>
      <c r="H85" s="46">
        <f t="shared" si="18"/>
        <v>0</v>
      </c>
      <c r="I85" s="52">
        <f t="shared" si="18"/>
        <v>0</v>
      </c>
      <c r="J85" s="153"/>
      <c r="K85" s="153"/>
      <c r="L85" s="154"/>
      <c r="M85" s="56"/>
    </row>
    <row r="86" spans="1:13" ht="31.5" x14ac:dyDescent="0.45">
      <c r="A86" s="33">
        <v>6</v>
      </c>
      <c r="B86" s="39" t="s">
        <v>124</v>
      </c>
      <c r="C86" s="52" t="s">
        <v>222</v>
      </c>
      <c r="D86" s="46">
        <v>1</v>
      </c>
      <c r="E86" s="46">
        <v>1</v>
      </c>
      <c r="F86" s="52">
        <v>0.1</v>
      </c>
      <c r="G86" s="52" t="str">
        <f t="shared" si="17"/>
        <v>1</v>
      </c>
      <c r="H86" s="46">
        <f t="shared" si="18"/>
        <v>1</v>
      </c>
      <c r="I86" s="52">
        <f t="shared" si="18"/>
        <v>1</v>
      </c>
      <c r="J86" s="153"/>
      <c r="K86" s="153"/>
      <c r="L86" s="154"/>
      <c r="M86" s="56"/>
    </row>
    <row r="87" spans="1:13" ht="31.5" x14ac:dyDescent="0.45">
      <c r="A87" s="33">
        <v>7</v>
      </c>
      <c r="B87" s="36" t="s">
        <v>125</v>
      </c>
      <c r="C87" s="52" t="s">
        <v>222</v>
      </c>
      <c r="D87" s="46">
        <v>1</v>
      </c>
      <c r="E87" s="46">
        <v>1</v>
      </c>
      <c r="F87" s="52">
        <v>0.1</v>
      </c>
      <c r="G87" s="52" t="str">
        <f t="shared" si="17"/>
        <v>1</v>
      </c>
      <c r="H87" s="46">
        <f t="shared" si="18"/>
        <v>1</v>
      </c>
      <c r="I87" s="52">
        <f t="shared" si="18"/>
        <v>1</v>
      </c>
      <c r="J87" s="153"/>
      <c r="K87" s="153"/>
      <c r="L87" s="154"/>
      <c r="M87" s="56"/>
    </row>
    <row r="88" spans="1:13" ht="47.65" customHeight="1" x14ac:dyDescent="0.45">
      <c r="A88" s="33">
        <v>8</v>
      </c>
      <c r="B88" s="36" t="s">
        <v>126</v>
      </c>
      <c r="C88" s="52" t="s">
        <v>222</v>
      </c>
      <c r="D88" s="46">
        <v>1</v>
      </c>
      <c r="E88" s="46">
        <v>0.5</v>
      </c>
      <c r="F88" s="52">
        <v>0.1</v>
      </c>
      <c r="G88" s="52" t="str">
        <f t="shared" si="17"/>
        <v>1</v>
      </c>
      <c r="H88" s="46">
        <f t="shared" si="18"/>
        <v>1</v>
      </c>
      <c r="I88" s="52">
        <f t="shared" si="18"/>
        <v>0.5</v>
      </c>
      <c r="J88" s="153"/>
      <c r="K88" s="153"/>
      <c r="L88" s="154"/>
      <c r="M88" s="56"/>
    </row>
  </sheetData>
  <mergeCells count="33">
    <mergeCell ref="A80:C80"/>
    <mergeCell ref="J81:J88"/>
    <mergeCell ref="K81:K88"/>
    <mergeCell ref="L81:L88"/>
    <mergeCell ref="A61:C61"/>
    <mergeCell ref="J62:J68"/>
    <mergeCell ref="K62:K68"/>
    <mergeCell ref="L62:L68"/>
    <mergeCell ref="A69:C69"/>
    <mergeCell ref="J70:J79"/>
    <mergeCell ref="K70:K79"/>
    <mergeCell ref="L70:L79"/>
    <mergeCell ref="A34:C34"/>
    <mergeCell ref="J35:J47"/>
    <mergeCell ref="K35:K47"/>
    <mergeCell ref="L35:L47"/>
    <mergeCell ref="A48:C48"/>
    <mergeCell ref="J49:J60"/>
    <mergeCell ref="K49:K60"/>
    <mergeCell ref="L49:L60"/>
    <mergeCell ref="J19:J23"/>
    <mergeCell ref="K19:K23"/>
    <mergeCell ref="L19:L23"/>
    <mergeCell ref="A24:C24"/>
    <mergeCell ref="J25:J33"/>
    <mergeCell ref="K25:K33"/>
    <mergeCell ref="L25:L33"/>
    <mergeCell ref="A2:E2"/>
    <mergeCell ref="A4:C4"/>
    <mergeCell ref="J5:J17"/>
    <mergeCell ref="K5:K17"/>
    <mergeCell ref="L5:L17"/>
    <mergeCell ref="A18:C18"/>
  </mergeCells>
  <pageMargins left="0.7" right="0.7" top="0.75" bottom="0.75" header="0.3" footer="0.3"/>
  <extLst>
    <ext xmlns:x14="http://schemas.microsoft.com/office/spreadsheetml/2009/9/main" uri="{CCE6A557-97BC-4b89-ADB6-D9C93CAAB3DF}">
      <x14:dataValidations xmlns:xm="http://schemas.microsoft.com/office/excel/2006/main" count="10">
        <x14:dataValidation type="list" allowBlank="1" showInputMessage="1" showErrorMessage="1" xr:uid="{25AB2EA4-BF48-4A46-85DB-FEB2C1125166}">
          <x14:formula1>
            <xm:f>'Backoffice - Ne pas modifier'!$H$40:$H$43</xm:f>
          </x14:formula1>
          <xm:sqref>C35</xm:sqref>
        </x14:dataValidation>
        <x14:dataValidation type="list" allowBlank="1" showInputMessage="1" showErrorMessage="1" xr:uid="{BF0E4498-B3B8-4666-8BEE-C800F706FD62}">
          <x14:formula1>
            <xm:f>'Backoffice - Ne pas modifier'!$H$33:$H$35</xm:f>
          </x14:formula1>
          <xm:sqref>C37</xm:sqref>
        </x14:dataValidation>
        <x14:dataValidation type="list" allowBlank="1" showInputMessage="1" showErrorMessage="1" xr:uid="{B9B04CB3-47A5-43F7-A1C3-ED51654D7C98}">
          <x14:formula1>
            <xm:f>'Backoffice - Ne pas modifier'!$H$27:$H$29</xm:f>
          </x14:formula1>
          <xm:sqref>C36</xm:sqref>
        </x14:dataValidation>
        <x14:dataValidation type="list" allowBlank="1" showInputMessage="1" showErrorMessage="1" xr:uid="{12C6EDE8-0F59-40CA-BC32-FDA0A8604EAA}">
          <x14:formula1>
            <xm:f>'Backoffice - Ne pas modifier'!$M$27:$M$29</xm:f>
          </x14:formula1>
          <xm:sqref>C22</xm:sqref>
        </x14:dataValidation>
        <x14:dataValidation type="list" allowBlank="1" showInputMessage="1" showErrorMessage="1" xr:uid="{14ADA9F3-B77D-4683-B56E-8F765D4E650A}">
          <x14:formula1>
            <xm:f>'Backoffice - Ne pas modifier'!$M$21:$M$23</xm:f>
          </x14:formula1>
          <xm:sqref>C19:C20</xm:sqref>
        </x14:dataValidation>
        <x14:dataValidation type="list" allowBlank="1" showInputMessage="1" showErrorMessage="1" xr:uid="{74965847-D299-49AF-A966-2F3754BA6E94}">
          <x14:formula1>
            <xm:f>'Backoffice - Ne pas modifier'!$M$10:$M$15</xm:f>
          </x14:formula1>
          <xm:sqref>C7 C26 C50</xm:sqref>
        </x14:dataValidation>
        <x14:dataValidation type="list" allowBlank="1" showInputMessage="1" showErrorMessage="1" xr:uid="{5956C97E-6CB6-44B3-BBDF-546FACA2136F}">
          <x14:formula1>
            <xm:f>'Backoffice - Ne pas modifier'!$M$2:$M$4</xm:f>
          </x14:formula1>
          <xm:sqref>C13:C14 C52:C53</xm:sqref>
        </x14:dataValidation>
        <x14:dataValidation type="list" allowBlank="1" showInputMessage="1" showErrorMessage="1" xr:uid="{F5332BA1-79B0-4687-B260-E31386108C83}">
          <x14:formula1>
            <xm:f>'Backoffice - Ne pas modifier'!$D$2:$D$4</xm:f>
          </x14:formula1>
          <xm:sqref>C57 C82:C84</xm:sqref>
        </x14:dataValidation>
        <x14:dataValidation type="list" allowBlank="1" showInputMessage="1" showErrorMessage="1" xr:uid="{EBAB5D27-B6FE-4835-8F6A-B0094B08F8A2}">
          <x14:formula1>
            <xm:f>'Backoffice - Ne pas modifier'!$H$2:$H$3</xm:f>
          </x14:formula1>
          <xm:sqref>C5:C6 C8 C10:C12 C15 C17 C21 C23 C25 C27:C33 C38:C47 C49 C51 C54:C56 C58:C60 C62:C68 C70:C79 C81 C85:C88</xm:sqref>
        </x14:dataValidation>
        <x14:dataValidation type="list" allowBlank="1" showInputMessage="1" showErrorMessage="1" xr:uid="{6B2922EC-8AEE-46AB-A151-72322FA0D4E3}">
          <x14:formula1>
            <xm:f>'Backoffice - Ne pas modifier'!$M$33:$M$36</xm:f>
          </x14:formula1>
          <xm:sqref>C9 C16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37FE8-685F-4945-8969-5DC2F8AE9BB8}">
  <sheetPr codeName="Feuil4">
    <tabColor rgb="FF7030A0"/>
    <pageSetUpPr fitToPage="1"/>
  </sheetPr>
  <dimension ref="A2:AF47"/>
  <sheetViews>
    <sheetView showGridLines="0" topLeftCell="A22" zoomScale="48" zoomScaleNormal="33" workbookViewId="0">
      <selection activeCell="I11" sqref="I11"/>
    </sheetView>
  </sheetViews>
  <sheetFormatPr baseColWidth="10" defaultColWidth="11.265625" defaultRowHeight="14.25" x14ac:dyDescent="0.45"/>
  <cols>
    <col min="2" max="2" width="23.19921875" customWidth="1"/>
    <col min="7" max="7" width="56.796875" customWidth="1"/>
    <col min="9" max="9" width="75.19921875" customWidth="1"/>
    <col min="10" max="10" width="179" customWidth="1"/>
  </cols>
  <sheetData>
    <row r="2" spans="1:10" s="20" customFormat="1" ht="50.55" customHeight="1" x14ac:dyDescent="0.45">
      <c r="A2" s="199" t="s">
        <v>233</v>
      </c>
      <c r="B2" s="199"/>
      <c r="C2" s="199"/>
      <c r="D2" s="199"/>
      <c r="E2" s="199"/>
      <c r="F2" s="199"/>
      <c r="G2" s="199"/>
      <c r="H2" s="61"/>
    </row>
    <row r="3" spans="1:10" s="20" customFormat="1" ht="50.55" customHeight="1" thickBot="1" x14ac:dyDescent="0.5">
      <c r="A3" s="130"/>
      <c r="B3" s="130"/>
      <c r="C3" s="130"/>
      <c r="D3" s="130"/>
      <c r="E3" s="130"/>
      <c r="F3" s="130"/>
      <c r="G3" s="130"/>
      <c r="H3" s="131"/>
    </row>
    <row r="4" spans="1:10" s="20" customFormat="1" ht="34.9" customHeight="1" thickBot="1" x14ac:dyDescent="0.5">
      <c r="A4" s="200" t="s">
        <v>234</v>
      </c>
      <c r="B4" s="142" t="s">
        <v>235</v>
      </c>
      <c r="C4" s="132"/>
      <c r="D4" s="132"/>
      <c r="E4" s="132"/>
      <c r="F4" s="132"/>
      <c r="G4" s="132"/>
      <c r="H4" s="133"/>
      <c r="J4" s="135" t="s">
        <v>217</v>
      </c>
    </row>
    <row r="5" spans="1:10" s="20" customFormat="1" ht="118.05" customHeight="1" thickBot="1" x14ac:dyDescent="0.5">
      <c r="A5" s="201"/>
      <c r="B5" s="202" t="s">
        <v>236</v>
      </c>
      <c r="C5" s="203"/>
      <c r="D5" s="203"/>
      <c r="E5" s="203"/>
      <c r="F5" s="203"/>
      <c r="G5" s="203"/>
      <c r="H5" s="204"/>
      <c r="J5" s="138" t="s">
        <v>237</v>
      </c>
    </row>
    <row r="6" spans="1:10" ht="187.8" customHeight="1" x14ac:dyDescent="0.45">
      <c r="J6" s="148" t="s">
        <v>238</v>
      </c>
    </row>
    <row r="7" spans="1:10" ht="91.5" customHeight="1" thickBot="1" x14ac:dyDescent="0.5">
      <c r="I7" s="60"/>
      <c r="J7" s="136"/>
    </row>
    <row r="10" spans="1:10" ht="14.65" thickBot="1" x14ac:dyDescent="0.5"/>
    <row r="11" spans="1:10" ht="378.4" customHeight="1" thickBot="1" x14ac:dyDescent="0.7">
      <c r="J11" s="137" t="s">
        <v>239</v>
      </c>
    </row>
    <row r="14" spans="1:10" ht="21" x14ac:dyDescent="0.65">
      <c r="J14" s="140" t="s">
        <v>240</v>
      </c>
    </row>
    <row r="15" spans="1:10" ht="42" x14ac:dyDescent="0.65">
      <c r="J15" s="139" t="s">
        <v>241</v>
      </c>
    </row>
    <row r="27" spans="1:32" ht="14.65" thickBot="1" x14ac:dyDescent="0.5"/>
    <row r="28" spans="1:32" ht="82.05" customHeight="1" thickBot="1" x14ac:dyDescent="0.5">
      <c r="J28" s="143" t="s">
        <v>242</v>
      </c>
    </row>
    <row r="29" spans="1:32" ht="9" customHeight="1" x14ac:dyDescent="0.45"/>
    <row r="30" spans="1:32" ht="14.55" customHeight="1" thickBot="1" x14ac:dyDescent="0.5"/>
    <row r="31" spans="1:32" ht="27.7" customHeight="1" thickBot="1" x14ac:dyDescent="0.5">
      <c r="A31" s="200" t="s">
        <v>243</v>
      </c>
      <c r="B31" s="141" t="s">
        <v>244</v>
      </c>
      <c r="C31" s="132"/>
      <c r="D31" s="132"/>
      <c r="E31" s="132"/>
      <c r="F31" s="132"/>
      <c r="G31" s="132"/>
      <c r="H31" s="134"/>
    </row>
    <row r="32" spans="1:32" ht="68.55" customHeight="1" thickBot="1" x14ac:dyDescent="0.7">
      <c r="A32" s="201"/>
      <c r="B32" s="205" t="s">
        <v>245</v>
      </c>
      <c r="C32" s="203"/>
      <c r="D32" s="203"/>
      <c r="E32" s="203"/>
      <c r="F32" s="203"/>
      <c r="G32" s="203"/>
      <c r="H32" s="204"/>
      <c r="J32" s="144" t="s">
        <v>246</v>
      </c>
      <c r="K32" s="58"/>
      <c r="L32" s="58"/>
      <c r="M32" s="58"/>
      <c r="N32" s="58"/>
      <c r="O32" s="58"/>
      <c r="P32" s="58"/>
      <c r="Q32" s="58"/>
      <c r="R32" s="58"/>
      <c r="S32" s="58"/>
      <c r="T32" s="58"/>
      <c r="U32" s="58"/>
      <c r="V32" s="58"/>
      <c r="W32" s="58"/>
      <c r="X32" s="58"/>
      <c r="Y32" s="58"/>
      <c r="Z32" s="59"/>
      <c r="AA32" s="59"/>
      <c r="AB32" s="59"/>
      <c r="AC32" s="59"/>
      <c r="AD32" s="59"/>
      <c r="AE32" s="59"/>
      <c r="AF32" s="59"/>
    </row>
    <row r="33" spans="10:32" ht="21" x14ac:dyDescent="0.65">
      <c r="J33" s="145"/>
      <c r="K33" s="58"/>
      <c r="L33" s="58"/>
      <c r="M33" s="58"/>
      <c r="N33" s="58"/>
      <c r="O33" s="58"/>
      <c r="P33" s="58"/>
      <c r="Q33" s="58"/>
      <c r="R33" s="58"/>
      <c r="S33" s="58"/>
      <c r="T33" s="58"/>
      <c r="U33" s="58"/>
      <c r="V33" s="58"/>
      <c r="W33" s="58"/>
      <c r="X33" s="58"/>
      <c r="Y33" s="58"/>
      <c r="Z33" s="59"/>
      <c r="AA33" s="59"/>
      <c r="AB33" s="59"/>
      <c r="AC33" s="59"/>
      <c r="AD33" s="59"/>
      <c r="AE33" s="59"/>
      <c r="AF33" s="59"/>
    </row>
    <row r="34" spans="10:32" ht="21" x14ac:dyDescent="0.65">
      <c r="J34" s="146" t="s">
        <v>247</v>
      </c>
      <c r="K34" s="58"/>
      <c r="L34" s="58"/>
      <c r="M34" s="58"/>
      <c r="N34" s="58"/>
      <c r="O34" s="58"/>
      <c r="P34" s="58"/>
      <c r="Q34" s="58"/>
      <c r="R34" s="58"/>
      <c r="S34" s="58"/>
      <c r="T34" s="58"/>
      <c r="U34" s="58"/>
      <c r="V34" s="58"/>
      <c r="W34" s="58"/>
      <c r="X34" s="58"/>
      <c r="Y34" s="58"/>
      <c r="Z34" s="59"/>
      <c r="AA34" s="59"/>
      <c r="AB34" s="59"/>
      <c r="AC34" s="59"/>
      <c r="AD34" s="59"/>
      <c r="AE34" s="59"/>
      <c r="AF34" s="59"/>
    </row>
    <row r="35" spans="10:32" ht="21" x14ac:dyDescent="0.65">
      <c r="J35" s="146" t="s">
        <v>248</v>
      </c>
      <c r="K35" s="58"/>
      <c r="L35" s="58"/>
      <c r="M35" s="58"/>
      <c r="N35" s="58"/>
      <c r="O35" s="58"/>
      <c r="P35" s="58"/>
      <c r="Q35" s="58"/>
      <c r="R35" s="58"/>
      <c r="S35" s="58"/>
      <c r="T35" s="58"/>
      <c r="U35" s="58"/>
      <c r="V35" s="58"/>
      <c r="W35" s="58"/>
      <c r="X35" s="58"/>
      <c r="Y35" s="58"/>
      <c r="Z35" s="59"/>
      <c r="AA35" s="59"/>
      <c r="AB35" s="59"/>
      <c r="AC35" s="59"/>
      <c r="AD35" s="59"/>
      <c r="AE35" s="59"/>
      <c r="AF35" s="59"/>
    </row>
    <row r="36" spans="10:32" ht="21" x14ac:dyDescent="0.65">
      <c r="J36" s="146" t="s">
        <v>249</v>
      </c>
      <c r="K36" s="58"/>
      <c r="L36" s="58"/>
      <c r="M36" s="58"/>
      <c r="N36" s="58"/>
      <c r="O36" s="58"/>
      <c r="P36" s="58"/>
      <c r="Q36" s="58"/>
      <c r="R36" s="58"/>
      <c r="S36" s="58"/>
      <c r="T36" s="58"/>
      <c r="U36" s="58"/>
      <c r="V36" s="58"/>
      <c r="W36" s="58"/>
      <c r="X36" s="58"/>
      <c r="Y36" s="58"/>
      <c r="Z36" s="59"/>
      <c r="AA36" s="59"/>
      <c r="AB36" s="59"/>
      <c r="AC36" s="59"/>
      <c r="AD36" s="59"/>
      <c r="AE36" s="59"/>
      <c r="AF36" s="59"/>
    </row>
    <row r="37" spans="10:32" ht="21" x14ac:dyDescent="0.65">
      <c r="J37" s="146" t="s">
        <v>250</v>
      </c>
      <c r="K37" s="58"/>
      <c r="L37" s="58"/>
      <c r="M37" s="58"/>
      <c r="N37" s="58"/>
      <c r="O37" s="58"/>
      <c r="P37" s="58"/>
      <c r="Q37" s="58"/>
      <c r="R37" s="58"/>
      <c r="S37" s="58"/>
      <c r="T37" s="58"/>
      <c r="U37" s="58"/>
      <c r="V37" s="58"/>
      <c r="W37" s="58"/>
      <c r="X37" s="58"/>
      <c r="Y37" s="58"/>
      <c r="Z37" s="59"/>
      <c r="AA37" s="59"/>
      <c r="AB37" s="59"/>
      <c r="AC37" s="59"/>
      <c r="AD37" s="59"/>
      <c r="AE37" s="59"/>
      <c r="AF37" s="59"/>
    </row>
    <row r="38" spans="10:32" ht="21" x14ac:dyDescent="0.65">
      <c r="J38" s="146" t="s">
        <v>251</v>
      </c>
      <c r="K38" s="58"/>
      <c r="L38" s="58"/>
      <c r="M38" s="58"/>
      <c r="N38" s="58"/>
      <c r="O38" s="58"/>
      <c r="P38" s="58"/>
      <c r="Q38" s="58"/>
      <c r="R38" s="58"/>
      <c r="S38" s="58"/>
      <c r="T38" s="58"/>
      <c r="U38" s="58"/>
      <c r="V38" s="58"/>
      <c r="W38" s="58"/>
      <c r="X38" s="58"/>
      <c r="Y38" s="58"/>
      <c r="Z38" s="59"/>
      <c r="AA38" s="59"/>
      <c r="AB38" s="59"/>
      <c r="AC38" s="59"/>
      <c r="AD38" s="59"/>
      <c r="AE38" s="59"/>
      <c r="AF38" s="59"/>
    </row>
    <row r="39" spans="10:32" ht="21" x14ac:dyDescent="0.65">
      <c r="J39" s="146" t="s">
        <v>252</v>
      </c>
      <c r="K39" s="58"/>
      <c r="L39" s="58"/>
      <c r="M39" s="58"/>
      <c r="N39" s="58"/>
      <c r="O39" s="58"/>
      <c r="P39" s="58"/>
      <c r="Q39" s="58"/>
      <c r="R39" s="58"/>
      <c r="S39" s="58"/>
      <c r="T39" s="58"/>
      <c r="U39" s="58"/>
      <c r="V39" s="58"/>
      <c r="W39" s="58"/>
      <c r="X39" s="58"/>
      <c r="Y39" s="58"/>
      <c r="Z39" s="59"/>
      <c r="AA39" s="59"/>
      <c r="AB39" s="59"/>
      <c r="AC39" s="59"/>
      <c r="AD39" s="59"/>
      <c r="AE39" s="59"/>
      <c r="AF39" s="59"/>
    </row>
    <row r="40" spans="10:32" ht="21" x14ac:dyDescent="0.65">
      <c r="J40" s="146" t="s">
        <v>253</v>
      </c>
      <c r="K40" s="58"/>
      <c r="L40" s="58"/>
      <c r="M40" s="58"/>
      <c r="N40" s="58"/>
      <c r="O40" s="58"/>
      <c r="P40" s="58"/>
      <c r="Q40" s="58"/>
      <c r="R40" s="58"/>
      <c r="S40" s="58"/>
      <c r="T40" s="58"/>
      <c r="U40" s="58"/>
      <c r="V40" s="58"/>
      <c r="W40" s="58"/>
      <c r="X40" s="58"/>
      <c r="Y40" s="58"/>
      <c r="Z40" s="59"/>
      <c r="AA40" s="59"/>
      <c r="AB40" s="59"/>
      <c r="AC40" s="59"/>
      <c r="AD40" s="59"/>
      <c r="AE40" s="59"/>
      <c r="AF40" s="59"/>
    </row>
    <row r="41" spans="10:32" ht="21" x14ac:dyDescent="0.65">
      <c r="J41" s="146" t="s">
        <v>254</v>
      </c>
      <c r="K41" s="58"/>
      <c r="L41" s="58"/>
      <c r="M41" s="58"/>
      <c r="N41" s="58"/>
      <c r="O41" s="58"/>
      <c r="P41" s="58"/>
      <c r="Q41" s="58"/>
      <c r="R41" s="58"/>
      <c r="S41" s="58"/>
      <c r="T41" s="58"/>
      <c r="U41" s="58"/>
      <c r="V41" s="58"/>
      <c r="W41" s="58"/>
      <c r="X41" s="58"/>
      <c r="Y41" s="58"/>
      <c r="Z41" s="59"/>
      <c r="AA41" s="59"/>
      <c r="AB41" s="59"/>
      <c r="AC41" s="59"/>
      <c r="AD41" s="59"/>
      <c r="AE41" s="59"/>
      <c r="AF41" s="59"/>
    </row>
    <row r="42" spans="10:32" ht="21" x14ac:dyDescent="0.65">
      <c r="J42" s="146" t="s">
        <v>255</v>
      </c>
      <c r="K42" s="58"/>
      <c r="L42" s="58"/>
      <c r="M42" s="58"/>
      <c r="N42" s="58"/>
      <c r="O42" s="58"/>
      <c r="P42" s="58"/>
      <c r="Q42" s="58"/>
      <c r="R42" s="58"/>
      <c r="S42" s="58"/>
      <c r="T42" s="58"/>
      <c r="U42" s="58"/>
      <c r="V42" s="58"/>
      <c r="W42" s="58"/>
      <c r="X42" s="58"/>
      <c r="Y42" s="58"/>
      <c r="Z42" s="59"/>
      <c r="AA42" s="59"/>
      <c r="AB42" s="59"/>
      <c r="AC42" s="59"/>
      <c r="AD42" s="59"/>
      <c r="AE42" s="59"/>
      <c r="AF42" s="59"/>
    </row>
    <row r="43" spans="10:32" ht="21.4" thickBot="1" x14ac:dyDescent="0.7">
      <c r="J43" s="147"/>
      <c r="K43" s="58"/>
      <c r="L43" s="58"/>
      <c r="M43" s="58"/>
      <c r="N43" s="58"/>
      <c r="O43" s="58"/>
      <c r="P43" s="58"/>
      <c r="Q43" s="58"/>
      <c r="R43" s="58"/>
      <c r="S43" s="58"/>
      <c r="T43" s="58"/>
      <c r="U43" s="58"/>
      <c r="V43" s="58"/>
      <c r="W43" s="58"/>
      <c r="X43" s="58"/>
      <c r="Y43" s="58"/>
      <c r="Z43" s="59"/>
      <c r="AA43" s="59"/>
      <c r="AB43" s="59"/>
      <c r="AC43" s="59"/>
      <c r="AD43" s="59"/>
      <c r="AE43" s="59"/>
      <c r="AF43" s="59"/>
    </row>
    <row r="44" spans="10:32" ht="21" x14ac:dyDescent="0.65">
      <c r="J44" s="58"/>
      <c r="K44" s="58"/>
      <c r="L44" s="58"/>
      <c r="M44" s="58"/>
      <c r="N44" s="58"/>
      <c r="O44" s="58"/>
      <c r="P44" s="58"/>
      <c r="Q44" s="58"/>
      <c r="R44" s="58"/>
      <c r="S44" s="58"/>
      <c r="T44" s="58"/>
      <c r="U44" s="58"/>
      <c r="V44" s="58"/>
      <c r="W44" s="58"/>
      <c r="X44" s="58"/>
      <c r="Y44" s="58"/>
      <c r="Z44" s="59"/>
      <c r="AA44" s="59"/>
      <c r="AB44" s="59"/>
      <c r="AC44" s="59"/>
      <c r="AD44" s="59"/>
      <c r="AE44" s="59"/>
      <c r="AF44" s="59"/>
    </row>
    <row r="45" spans="10:32" ht="21" x14ac:dyDescent="0.65">
      <c r="J45" s="58"/>
      <c r="K45" s="58"/>
      <c r="L45" s="58"/>
      <c r="M45" s="58"/>
      <c r="N45" s="58"/>
      <c r="O45" s="58"/>
      <c r="P45" s="58"/>
      <c r="Q45" s="58"/>
      <c r="R45" s="58"/>
      <c r="S45" s="58"/>
      <c r="T45" s="58"/>
      <c r="U45" s="58"/>
      <c r="V45" s="58"/>
      <c r="W45" s="58"/>
      <c r="X45" s="58"/>
      <c r="Y45" s="58"/>
      <c r="Z45" s="59"/>
      <c r="AA45" s="59"/>
      <c r="AB45" s="59"/>
      <c r="AC45" s="59"/>
      <c r="AD45" s="59"/>
      <c r="AE45" s="59"/>
      <c r="AF45" s="59"/>
    </row>
    <row r="46" spans="10:32" ht="21" x14ac:dyDescent="0.65">
      <c r="J46" s="58"/>
      <c r="K46" s="58"/>
      <c r="L46" s="58"/>
      <c r="M46" s="58"/>
      <c r="N46" s="58"/>
      <c r="O46" s="58"/>
      <c r="P46" s="58"/>
      <c r="Q46" s="58"/>
      <c r="R46" s="58"/>
      <c r="S46" s="58"/>
      <c r="T46" s="58"/>
      <c r="U46" s="58"/>
      <c r="V46" s="58"/>
      <c r="W46" s="58"/>
      <c r="X46" s="58"/>
      <c r="Y46" s="58"/>
      <c r="Z46" s="59"/>
      <c r="AA46" s="59"/>
      <c r="AB46" s="59"/>
      <c r="AC46" s="59"/>
      <c r="AD46" s="59"/>
      <c r="AE46" s="59"/>
      <c r="AF46" s="59"/>
    </row>
    <row r="47" spans="10:32" ht="21" x14ac:dyDescent="0.65">
      <c r="J47" s="58"/>
      <c r="K47" s="58"/>
      <c r="L47" s="58"/>
      <c r="M47" s="58"/>
      <c r="N47" s="58"/>
      <c r="O47" s="58"/>
      <c r="P47" s="58"/>
      <c r="Q47" s="58"/>
      <c r="R47" s="58"/>
      <c r="S47" s="58"/>
      <c r="T47" s="58"/>
      <c r="U47" s="58"/>
      <c r="V47" s="58"/>
      <c r="W47" s="58"/>
      <c r="X47" s="58"/>
      <c r="Y47" s="58"/>
      <c r="Z47" s="59"/>
      <c r="AA47" s="59"/>
      <c r="AB47" s="59"/>
      <c r="AC47" s="59"/>
      <c r="AD47" s="59"/>
      <c r="AE47" s="59"/>
      <c r="AF47" s="59"/>
    </row>
  </sheetData>
  <mergeCells count="5">
    <mergeCell ref="A2:G2"/>
    <mergeCell ref="A4:A5"/>
    <mergeCell ref="B5:H5"/>
    <mergeCell ref="A31:A32"/>
    <mergeCell ref="B32:H32"/>
  </mergeCells>
  <printOptions horizontalCentered="1" verticalCentered="1"/>
  <pageMargins left="0.70866141732283472" right="0.70866141732283472" top="0.74803149606299213" bottom="0.74803149606299213" header="0.31496062992125984" footer="0.31496062992125984"/>
  <pageSetup paperSize="9" scale="33"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B6624-EA3D-468B-B8F7-48F0656E3EF0}">
  <sheetPr codeName="Feuil6"/>
  <dimension ref="A1:M72"/>
  <sheetViews>
    <sheetView zoomScale="97" zoomScaleNormal="130" workbookViewId="0">
      <selection activeCell="M30" sqref="M30"/>
    </sheetView>
  </sheetViews>
  <sheetFormatPr baseColWidth="10" defaultColWidth="9.265625" defaultRowHeight="14.25" x14ac:dyDescent="0.45"/>
  <cols>
    <col min="1" max="1" width="32.73046875" bestFit="1" customWidth="1"/>
    <col min="2" max="2" width="17.73046875" bestFit="1" customWidth="1"/>
    <col min="3" max="3" width="24.796875" bestFit="1" customWidth="1"/>
    <col min="4" max="4" width="20.265625" bestFit="1" customWidth="1"/>
    <col min="5" max="6" width="22.73046875" bestFit="1" customWidth="1"/>
    <col min="7" max="7" width="21.19921875" bestFit="1" customWidth="1"/>
    <col min="8" max="8" width="36.265625" bestFit="1" customWidth="1"/>
    <col min="13" max="13" width="29.796875" customWidth="1"/>
  </cols>
  <sheetData>
    <row r="1" spans="1:13" x14ac:dyDescent="0.45">
      <c r="A1" s="25" t="s">
        <v>256</v>
      </c>
      <c r="D1" s="25" t="s">
        <v>256</v>
      </c>
      <c r="H1" s="25" t="s">
        <v>256</v>
      </c>
      <c r="M1" s="25" t="s">
        <v>256</v>
      </c>
    </row>
    <row r="2" spans="1:13" x14ac:dyDescent="0.45">
      <c r="A2" s="26">
        <v>1</v>
      </c>
      <c r="D2" s="26" t="s">
        <v>222</v>
      </c>
      <c r="H2" t="s">
        <v>222</v>
      </c>
      <c r="M2" t="s">
        <v>222</v>
      </c>
    </row>
    <row r="3" spans="1:13" x14ac:dyDescent="0.45">
      <c r="A3" s="26">
        <v>2</v>
      </c>
      <c r="D3" s="26" t="s">
        <v>232</v>
      </c>
      <c r="H3" t="s">
        <v>219</v>
      </c>
      <c r="M3" t="s">
        <v>224</v>
      </c>
    </row>
    <row r="4" spans="1:13" x14ac:dyDescent="0.45">
      <c r="A4" s="26">
        <v>3</v>
      </c>
      <c r="D4" s="26" t="s">
        <v>257</v>
      </c>
      <c r="M4" t="s">
        <v>219</v>
      </c>
    </row>
    <row r="5" spans="1:13" x14ac:dyDescent="0.45">
      <c r="A5" s="26">
        <v>4</v>
      </c>
      <c r="D5" s="26"/>
    </row>
    <row r="6" spans="1:13" x14ac:dyDescent="0.45">
      <c r="A6" s="26">
        <v>5</v>
      </c>
      <c r="D6" s="26"/>
    </row>
    <row r="7" spans="1:13" x14ac:dyDescent="0.45">
      <c r="A7" s="26" t="s">
        <v>257</v>
      </c>
      <c r="D7" s="26"/>
    </row>
    <row r="9" spans="1:13" x14ac:dyDescent="0.45">
      <c r="M9" s="25" t="s">
        <v>256</v>
      </c>
    </row>
    <row r="10" spans="1:13" x14ac:dyDescent="0.45">
      <c r="H10" s="25" t="s">
        <v>258</v>
      </c>
      <c r="I10" s="24"/>
      <c r="M10" t="s">
        <v>259</v>
      </c>
    </row>
    <row r="11" spans="1:13" x14ac:dyDescent="0.45">
      <c r="F11" s="28"/>
      <c r="H11" t="s">
        <v>260</v>
      </c>
      <c r="I11" s="28">
        <f>B13</f>
        <v>0</v>
      </c>
      <c r="M11" t="s">
        <v>261</v>
      </c>
    </row>
    <row r="12" spans="1:13" x14ac:dyDescent="0.45">
      <c r="H12" t="s">
        <v>262</v>
      </c>
      <c r="I12" s="28">
        <f>B16</f>
        <v>0</v>
      </c>
      <c r="M12" t="s">
        <v>220</v>
      </c>
    </row>
    <row r="13" spans="1:13" x14ac:dyDescent="0.45">
      <c r="F13" s="28"/>
      <c r="H13" t="s">
        <v>61</v>
      </c>
      <c r="I13" s="28">
        <f>B19</f>
        <v>0</v>
      </c>
      <c r="M13" t="s">
        <v>263</v>
      </c>
    </row>
    <row r="14" spans="1:13" x14ac:dyDescent="0.45">
      <c r="F14" s="28"/>
      <c r="H14" t="s">
        <v>264</v>
      </c>
      <c r="I14">
        <f>B22</f>
        <v>0</v>
      </c>
      <c r="M14" t="s">
        <v>265</v>
      </c>
    </row>
    <row r="15" spans="1:13" x14ac:dyDescent="0.45">
      <c r="H15" t="s">
        <v>85</v>
      </c>
      <c r="I15">
        <f>B25</f>
        <v>0</v>
      </c>
      <c r="M15" t="s">
        <v>229</v>
      </c>
    </row>
    <row r="16" spans="1:13" x14ac:dyDescent="0.45">
      <c r="H16" t="s">
        <v>99</v>
      </c>
      <c r="I16">
        <f>B28</f>
        <v>0</v>
      </c>
    </row>
    <row r="17" spans="8:13" x14ac:dyDescent="0.45">
      <c r="H17" t="s">
        <v>266</v>
      </c>
      <c r="I17">
        <f>B31</f>
        <v>0</v>
      </c>
    </row>
    <row r="18" spans="8:13" x14ac:dyDescent="0.45">
      <c r="H18" t="s">
        <v>118</v>
      </c>
      <c r="I18">
        <f>B34</f>
        <v>0</v>
      </c>
    </row>
    <row r="20" spans="8:13" x14ac:dyDescent="0.45">
      <c r="M20" s="25" t="s">
        <v>256</v>
      </c>
    </row>
    <row r="21" spans="8:13" x14ac:dyDescent="0.45">
      <c r="M21" t="s">
        <v>226</v>
      </c>
    </row>
    <row r="22" spans="8:13" x14ac:dyDescent="0.45">
      <c r="M22" t="s">
        <v>227</v>
      </c>
    </row>
    <row r="23" spans="8:13" x14ac:dyDescent="0.45">
      <c r="M23" t="s">
        <v>225</v>
      </c>
    </row>
    <row r="24" spans="8:13" x14ac:dyDescent="0.45">
      <c r="M24" t="s">
        <v>257</v>
      </c>
    </row>
    <row r="26" spans="8:13" x14ac:dyDescent="0.45">
      <c r="H26" s="25" t="s">
        <v>256</v>
      </c>
      <c r="M26" s="25" t="s">
        <v>256</v>
      </c>
    </row>
    <row r="27" spans="8:13" x14ac:dyDescent="0.45">
      <c r="H27" t="s">
        <v>222</v>
      </c>
      <c r="M27" t="s">
        <v>267</v>
      </c>
    </row>
    <row r="28" spans="8:13" x14ac:dyDescent="0.45">
      <c r="H28" t="s">
        <v>219</v>
      </c>
      <c r="M28" t="s">
        <v>268</v>
      </c>
    </row>
    <row r="29" spans="8:13" x14ac:dyDescent="0.45">
      <c r="H29" t="s">
        <v>269</v>
      </c>
      <c r="M29" t="s">
        <v>228</v>
      </c>
    </row>
    <row r="30" spans="8:13" x14ac:dyDescent="0.45">
      <c r="M30" t="s">
        <v>257</v>
      </c>
    </row>
    <row r="32" spans="8:13" x14ac:dyDescent="0.45">
      <c r="H32" s="25" t="s">
        <v>256</v>
      </c>
      <c r="M32" s="25" t="s">
        <v>256</v>
      </c>
    </row>
    <row r="33" spans="1:13" x14ac:dyDescent="0.45">
      <c r="H33" t="s">
        <v>270</v>
      </c>
      <c r="M33" t="s">
        <v>271</v>
      </c>
    </row>
    <row r="34" spans="1:13" x14ac:dyDescent="0.45">
      <c r="H34" t="s">
        <v>231</v>
      </c>
      <c r="M34" t="s">
        <v>221</v>
      </c>
    </row>
    <row r="35" spans="1:13" x14ac:dyDescent="0.45">
      <c r="H35" t="s">
        <v>272</v>
      </c>
      <c r="M35" t="s">
        <v>227</v>
      </c>
    </row>
    <row r="36" spans="1:13" x14ac:dyDescent="0.45">
      <c r="M36" t="s">
        <v>225</v>
      </c>
    </row>
    <row r="39" spans="1:13" x14ac:dyDescent="0.45">
      <c r="H39" s="25" t="s">
        <v>256</v>
      </c>
    </row>
    <row r="40" spans="1:13" x14ac:dyDescent="0.45">
      <c r="H40" t="s">
        <v>273</v>
      </c>
    </row>
    <row r="41" spans="1:13" x14ac:dyDescent="0.45">
      <c r="H41" t="s">
        <v>230</v>
      </c>
    </row>
    <row r="42" spans="1:13" x14ac:dyDescent="0.45">
      <c r="H42" t="s">
        <v>274</v>
      </c>
    </row>
    <row r="43" spans="1:13" x14ac:dyDescent="0.45">
      <c r="H43" t="s">
        <v>275</v>
      </c>
    </row>
    <row r="47" spans="1:13" x14ac:dyDescent="0.45">
      <c r="A47" s="50" t="s">
        <v>276</v>
      </c>
      <c r="B47" s="51"/>
      <c r="C47" s="51"/>
      <c r="D47" s="51"/>
      <c r="E47" s="51"/>
      <c r="F47" s="51"/>
      <c r="G47" s="51"/>
      <c r="H47" s="19" t="s">
        <v>277</v>
      </c>
      <c r="I47" s="19" t="s">
        <v>278</v>
      </c>
    </row>
    <row r="48" spans="1:13" x14ac:dyDescent="0.45">
      <c r="A48" s="48" t="s">
        <v>279</v>
      </c>
      <c r="B48" s="48" t="s">
        <v>280</v>
      </c>
      <c r="C48" s="48" t="s">
        <v>219</v>
      </c>
      <c r="D48" s="48"/>
      <c r="E48" s="48"/>
      <c r="F48" s="48"/>
      <c r="G48" s="48"/>
      <c r="H48" t="s">
        <v>222</v>
      </c>
      <c r="I48" t="str">
        <f>IF(H48="Oui","1","0")</f>
        <v>1</v>
      </c>
    </row>
    <row r="49" spans="1:9" x14ac:dyDescent="0.45">
      <c r="A49" s="48" t="s">
        <v>281</v>
      </c>
      <c r="B49" s="48" t="s">
        <v>280</v>
      </c>
      <c r="C49" s="48" t="s">
        <v>219</v>
      </c>
      <c r="D49" s="48" t="s">
        <v>269</v>
      </c>
      <c r="E49" s="48"/>
      <c r="F49" s="48"/>
      <c r="G49" s="48"/>
      <c r="H49" t="s">
        <v>222</v>
      </c>
      <c r="I49" t="str">
        <f>IF(H49="Oui","1","0")</f>
        <v>1</v>
      </c>
    </row>
    <row r="50" spans="1:9" x14ac:dyDescent="0.45">
      <c r="A50" s="48" t="s">
        <v>282</v>
      </c>
      <c r="B50" s="48" t="s">
        <v>280</v>
      </c>
      <c r="C50" s="48" t="s">
        <v>219</v>
      </c>
      <c r="D50" s="48" t="s">
        <v>224</v>
      </c>
      <c r="E50" s="48"/>
      <c r="F50" s="48"/>
      <c r="G50" s="48"/>
      <c r="H50" t="s">
        <v>224</v>
      </c>
    </row>
    <row r="51" spans="1:9" x14ac:dyDescent="0.45">
      <c r="A51" s="48" t="s">
        <v>283</v>
      </c>
      <c r="B51" s="48" t="s">
        <v>270</v>
      </c>
      <c r="C51" s="48" t="s">
        <v>231</v>
      </c>
      <c r="D51" s="48" t="s">
        <v>272</v>
      </c>
      <c r="E51" s="48"/>
      <c r="F51" s="48"/>
      <c r="G51" s="48"/>
      <c r="H51" t="s">
        <v>272</v>
      </c>
      <c r="I51" t="str">
        <f>IF(H51="Simple vitrage","1",IF(H51="Double vitrage","2","3"))</f>
        <v>3</v>
      </c>
    </row>
    <row r="52" spans="1:9" x14ac:dyDescent="0.45">
      <c r="A52" s="48" t="s">
        <v>284</v>
      </c>
      <c r="B52" s="48" t="s">
        <v>267</v>
      </c>
      <c r="C52" s="48" t="s">
        <v>268</v>
      </c>
      <c r="D52" s="48" t="s">
        <v>228</v>
      </c>
      <c r="E52" s="48"/>
      <c r="F52" s="48"/>
      <c r="G52" s="48"/>
      <c r="H52" t="s">
        <v>268</v>
      </c>
      <c r="I52" t="str">
        <f>IF(H52="Rarement","1",IF(H52="Une fois par semaine","2","3"))</f>
        <v>3</v>
      </c>
    </row>
    <row r="53" spans="1:9" x14ac:dyDescent="0.45">
      <c r="A53" s="48" t="s">
        <v>285</v>
      </c>
      <c r="B53" s="48" t="s">
        <v>226</v>
      </c>
      <c r="C53" s="48" t="s">
        <v>227</v>
      </c>
      <c r="D53" s="48" t="s">
        <v>225</v>
      </c>
      <c r="E53" s="48"/>
      <c r="F53" s="48"/>
      <c r="G53" s="48"/>
      <c r="H53" t="s">
        <v>227</v>
      </c>
      <c r="I53" t="str">
        <f>IF(H53="Entre 0% et 20%","1",IF(H53="Entre 20% et 50%","2","3"))</f>
        <v>2</v>
      </c>
    </row>
    <row r="54" spans="1:9" x14ac:dyDescent="0.45">
      <c r="A54" s="48" t="s">
        <v>286</v>
      </c>
      <c r="B54" s="48" t="s">
        <v>271</v>
      </c>
      <c r="C54" s="48" t="s">
        <v>221</v>
      </c>
      <c r="D54" s="48" t="s">
        <v>227</v>
      </c>
      <c r="E54" s="48" t="s">
        <v>225</v>
      </c>
      <c r="F54" s="48"/>
      <c r="G54" s="48"/>
      <c r="H54" s="49" t="s">
        <v>221</v>
      </c>
      <c r="I54" t="str">
        <f>IF(H54="Moins de 10%","1",IF(H54="Entre 10% et 20%","2",IF(H54="Entre 20% et 50%","3","4")))</f>
        <v>2</v>
      </c>
    </row>
    <row r="55" spans="1:9" x14ac:dyDescent="0.45">
      <c r="A55" s="48" t="s">
        <v>287</v>
      </c>
      <c r="B55" s="48" t="s">
        <v>273</v>
      </c>
      <c r="C55" s="48" t="s">
        <v>230</v>
      </c>
      <c r="D55" s="48" t="s">
        <v>274</v>
      </c>
      <c r="E55" s="48" t="s">
        <v>275</v>
      </c>
      <c r="F55" s="48"/>
      <c r="G55" s="48"/>
      <c r="H55" s="49" t="s">
        <v>273</v>
      </c>
      <c r="I55" t="str">
        <f>IF(H55="A-B","3",IF(H55="C-D","2",IF(H55="E","1","0")))</f>
        <v>3</v>
      </c>
    </row>
    <row r="56" spans="1:9" x14ac:dyDescent="0.45">
      <c r="A56" s="48" t="s">
        <v>288</v>
      </c>
      <c r="B56" s="48" t="s">
        <v>259</v>
      </c>
      <c r="C56" s="48" t="s">
        <v>261</v>
      </c>
      <c r="D56" s="48" t="s">
        <v>220</v>
      </c>
      <c r="E56" s="48" t="s">
        <v>263</v>
      </c>
      <c r="F56" s="48" t="s">
        <v>265</v>
      </c>
      <c r="G56" s="48" t="s">
        <v>229</v>
      </c>
      <c r="H56" s="49" t="s">
        <v>261</v>
      </c>
      <c r="I56" t="str">
        <f>IF(H56="En hausse","0",IF(H56="Stable","1",IF(H56="En baisse de moins de 5%","2",IF(H56="En baisse de moins de 10%","3",IF(H56="En baisse de moins de 15%","4","5")))))</f>
        <v>1</v>
      </c>
    </row>
    <row r="62" spans="1:9" x14ac:dyDescent="0.45">
      <c r="A62" s="19"/>
      <c r="E62" s="25" t="s">
        <v>289</v>
      </c>
      <c r="F62" s="24"/>
    </row>
    <row r="63" spans="1:9" x14ac:dyDescent="0.45">
      <c r="E63" t="s">
        <v>290</v>
      </c>
      <c r="F63">
        <f ca="1">('1. Questionnaire'!M5*'1. Questionnaire'!D5+'1. Questionnaire'!M19*'1. Questionnaire'!D19+'1. Questionnaire'!M25*'1. Questionnaire'!D25+'1. Questionnaire'!M35*'1. Questionnaire'!D35+'1. Questionnaire'!M49*'1. Questionnaire'!D49+'1. Questionnaire'!M62*'1. Questionnaire'!D62+'1. Questionnaire'!M70*'1. Questionnaire'!D70+'1. Questionnaire'!M81*'1. Questionnaire'!D81)/18</f>
        <v>1.323486436693984</v>
      </c>
    </row>
    <row r="64" spans="1:9" x14ac:dyDescent="0.45">
      <c r="A64" s="19" t="s">
        <v>291</v>
      </c>
      <c r="B64" s="19" t="s">
        <v>292</v>
      </c>
      <c r="E64" t="s">
        <v>293</v>
      </c>
      <c r="F64">
        <f ca="1">F63*20</f>
        <v>26.469728733879681</v>
      </c>
    </row>
    <row r="65" spans="1:6" x14ac:dyDescent="0.45">
      <c r="A65" s="27" t="s">
        <v>260</v>
      </c>
      <c r="B65" s="57">
        <f ca="1">'1. Questionnaire'!M5</f>
        <v>2.2641509433962264</v>
      </c>
      <c r="E65" t="s">
        <v>294</v>
      </c>
      <c r="F65">
        <f ca="1">100-F64</f>
        <v>73.530271266120323</v>
      </c>
    </row>
    <row r="66" spans="1:6" x14ac:dyDescent="0.45">
      <c r="A66" s="27" t="s">
        <v>51</v>
      </c>
      <c r="B66" s="57">
        <f ca="1">'1. Questionnaire'!M19</f>
        <v>3.75</v>
      </c>
      <c r="E66" t="s">
        <v>295</v>
      </c>
      <c r="F66">
        <v>100</v>
      </c>
    </row>
    <row r="67" spans="1:6" x14ac:dyDescent="0.45">
      <c r="A67" s="27" t="s">
        <v>296</v>
      </c>
      <c r="B67" s="57">
        <f ca="1">'1. Questionnaire'!M25</f>
        <v>2</v>
      </c>
    </row>
    <row r="68" spans="1:6" x14ac:dyDescent="0.45">
      <c r="A68" s="27" t="s">
        <v>71</v>
      </c>
      <c r="B68" s="57">
        <f ca="1">'1. Questionnaire'!M35</f>
        <v>0.83333333333333326</v>
      </c>
    </row>
    <row r="69" spans="1:6" x14ac:dyDescent="0.45">
      <c r="A69" s="27" t="s">
        <v>85</v>
      </c>
      <c r="B69" s="57">
        <f ca="1">'1. Questionnaire'!M49</f>
        <v>1.5151515151515151</v>
      </c>
    </row>
    <row r="70" spans="1:6" x14ac:dyDescent="0.45">
      <c r="A70" s="27" t="s">
        <v>99</v>
      </c>
      <c r="B70" s="57">
        <f ca="1">'1. Questionnaire'!M62</f>
        <v>0</v>
      </c>
    </row>
    <row r="71" spans="1:6" x14ac:dyDescent="0.45">
      <c r="A71" s="27" t="s">
        <v>297</v>
      </c>
      <c r="B71" s="57">
        <f ca="1">'1. Questionnaire'!M70</f>
        <v>0</v>
      </c>
    </row>
    <row r="72" spans="1:6" x14ac:dyDescent="0.45">
      <c r="A72" s="27" t="s">
        <v>298</v>
      </c>
      <c r="B72" s="57">
        <f ca="1">'1. Questionnaire'!M81</f>
        <v>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7">
    <tabColor theme="8"/>
  </sheetPr>
  <dimension ref="B1:G20"/>
  <sheetViews>
    <sheetView showGridLines="0" zoomScale="99" zoomScaleNormal="90" workbookViewId="0">
      <selection activeCell="F4" sqref="F4"/>
    </sheetView>
  </sheetViews>
  <sheetFormatPr baseColWidth="10" defaultColWidth="10" defaultRowHeight="14.25" x14ac:dyDescent="0.45"/>
  <cols>
    <col min="1" max="1" width="1.796875" customWidth="1"/>
    <col min="2" max="2" width="5" customWidth="1"/>
    <col min="3" max="3" width="2.265625" customWidth="1"/>
    <col min="4" max="4" width="46.265625" customWidth="1"/>
    <col min="5" max="5" width="1.796875" customWidth="1"/>
    <col min="6" max="6" width="67.796875" customWidth="1"/>
    <col min="7" max="7" width="38.265625" customWidth="1"/>
  </cols>
  <sheetData>
    <row r="1" spans="2:7" ht="14.65" thickBot="1" x14ac:dyDescent="0.5"/>
    <row r="2" spans="2:7" ht="14.65" thickBot="1" x14ac:dyDescent="0.5">
      <c r="D2" s="3" t="s">
        <v>299</v>
      </c>
      <c r="F2" s="4" t="s">
        <v>300</v>
      </c>
    </row>
    <row r="3" spans="2:7" ht="14.65" thickBot="1" x14ac:dyDescent="0.5">
      <c r="D3" s="5"/>
      <c r="E3" s="2"/>
      <c r="F3" s="5"/>
    </row>
    <row r="4" spans="2:7" ht="235.15" customHeight="1" thickTop="1" thickBot="1" x14ac:dyDescent="0.5">
      <c r="B4" s="6" t="s">
        <v>301</v>
      </c>
      <c r="C4" s="7"/>
      <c r="D4" s="8" t="s">
        <v>302</v>
      </c>
      <c r="E4" s="9"/>
      <c r="F4" s="10" t="s">
        <v>303</v>
      </c>
    </row>
    <row r="5" spans="2:7" ht="13.15" customHeight="1" thickTop="1" thickBot="1" x14ac:dyDescent="0.5">
      <c r="B5" s="11"/>
      <c r="C5" s="12"/>
      <c r="D5" s="13"/>
      <c r="F5" s="13"/>
    </row>
    <row r="6" spans="2:7" ht="143.25" customHeight="1" thickTop="1" thickBot="1" x14ac:dyDescent="0.5">
      <c r="B6" s="14" t="s">
        <v>304</v>
      </c>
      <c r="C6" s="15"/>
      <c r="D6" s="16" t="s">
        <v>305</v>
      </c>
      <c r="E6" s="9"/>
      <c r="F6" s="17" t="s">
        <v>306</v>
      </c>
    </row>
    <row r="10" spans="2:7" x14ac:dyDescent="0.45">
      <c r="B10" s="206" t="s">
        <v>307</v>
      </c>
      <c r="C10" s="206"/>
      <c r="D10" s="206"/>
      <c r="E10" s="206"/>
      <c r="F10" s="18"/>
    </row>
    <row r="12" spans="2:7" x14ac:dyDescent="0.45">
      <c r="B12" s="19" t="s">
        <v>308</v>
      </c>
      <c r="C12" s="19"/>
      <c r="D12" s="19"/>
      <c r="E12" s="19"/>
      <c r="F12" s="19" t="s">
        <v>309</v>
      </c>
      <c r="G12" s="19" t="s">
        <v>310</v>
      </c>
    </row>
    <row r="13" spans="2:7" x14ac:dyDescent="0.45">
      <c r="B13" t="s">
        <v>311</v>
      </c>
      <c r="F13">
        <v>2</v>
      </c>
    </row>
    <row r="14" spans="2:7" x14ac:dyDescent="0.45">
      <c r="B14" t="s">
        <v>312</v>
      </c>
      <c r="F14">
        <v>1</v>
      </c>
    </row>
    <row r="15" spans="2:7" x14ac:dyDescent="0.45">
      <c r="B15" t="s">
        <v>313</v>
      </c>
      <c r="F15">
        <v>0</v>
      </c>
    </row>
    <row r="16" spans="2:7" x14ac:dyDescent="0.45">
      <c r="B16" t="s">
        <v>314</v>
      </c>
      <c r="F16">
        <v>3</v>
      </c>
    </row>
    <row r="17" spans="2:6" x14ac:dyDescent="0.45">
      <c r="B17" t="s">
        <v>315</v>
      </c>
      <c r="F17">
        <v>0</v>
      </c>
    </row>
    <row r="18" spans="2:6" x14ac:dyDescent="0.45">
      <c r="B18" t="s">
        <v>316</v>
      </c>
      <c r="F18">
        <v>4</v>
      </c>
    </row>
    <row r="19" spans="2:6" x14ac:dyDescent="0.45">
      <c r="B19" t="s">
        <v>317</v>
      </c>
      <c r="F19">
        <v>0</v>
      </c>
    </row>
    <row r="20" spans="2:6" x14ac:dyDescent="0.45">
      <c r="B20" t="s">
        <v>318</v>
      </c>
      <c r="F20">
        <v>-1</v>
      </c>
    </row>
  </sheetData>
  <mergeCells count="1">
    <mergeCell ref="B10:E10"/>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946F3710AAEF94D8804E7D8B189088C" ma:contentTypeVersion="36" ma:contentTypeDescription="Crée un document." ma:contentTypeScope="" ma:versionID="f0ec37f899d5367d8f98dea011e39480">
  <xsd:schema xmlns:xsd="http://www.w3.org/2001/XMLSchema" xmlns:xs="http://www.w3.org/2001/XMLSchema" xmlns:p="http://schemas.microsoft.com/office/2006/metadata/properties" xmlns:ns2="d594defa-f697-4776-bb01-15f0e237f1f9" xmlns:ns3="e50f8ead-d583-4551-a6ad-7f8d235cb1bf" targetNamespace="http://schemas.microsoft.com/office/2006/metadata/properties" ma:root="true" ma:fieldsID="2f4a2b8ffdca2dc4065e903880146317" ns2:_="" ns3:_="">
    <xsd:import namespace="d594defa-f697-4776-bb01-15f0e237f1f9"/>
    <xsd:import namespace="e50f8ead-d583-4551-a6ad-7f8d235cb1b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igrationWizId" minOccurs="0"/>
                <xsd:element ref="ns2:MigrationWizIdPermissions" minOccurs="0"/>
                <xsd:element ref="ns2:MigrationWizIdVersion" minOccurs="0"/>
                <xsd:element ref="ns2:MediaLengthInSecond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Secteursdactivit_x00e9_" minOccurs="0"/>
                <xsd:element ref="ns2:Naturedudocument" minOccurs="0"/>
                <xsd:element ref="ns2:Entit_x00e9_duGroupeColombus" minOccurs="0"/>
                <xsd:element ref="ns2:Versionfinale_x003f_" minOccurs="0"/>
                <xsd:element ref="ns3:TaxKeywordTaxHTField" minOccurs="0"/>
                <xsd:element ref="ns2:Motscl_x00e9_ssectoriels" minOccurs="0"/>
                <xsd:element ref="ns2:Motscl_x00e9_stransvers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594defa-f697-4776-bb01-15f0e237f1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igrationWizId" ma:index="12" nillable="true" ma:displayName="MigrationWizId" ma:internalName="MigrationWizId">
      <xsd:simpleType>
        <xsd:restriction base="dms:Text"/>
      </xsd:simpleType>
    </xsd:element>
    <xsd:element name="MigrationWizIdPermissions" ma:index="13" nillable="true" ma:displayName="MigrationWizIdPermissions" ma:internalName="MigrationWizIdPermissions">
      <xsd:simpleType>
        <xsd:restriction base="dms:Text"/>
      </xsd:simpleType>
    </xsd:element>
    <xsd:element name="MigrationWizIdVersion" ma:index="14" nillable="true" ma:displayName="MigrationWizIdVersion" ma:internalName="MigrationWizIdVersion">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Balises d’images" ma:readOnly="false" ma:fieldId="{5cf76f15-5ced-4ddc-b409-7134ff3c332f}" ma:taxonomyMulti="true" ma:sspId="b65a372b-995d-47b6-a37a-62b259d25dd9" ma:termSetId="09814cd3-568e-fe90-9814-8d621ff8fb84" ma:anchorId="fba54fb3-c3e1-fe81-a776-ca4b69148c4d" ma:open="true" ma:isKeyword="false">
      <xsd:complexType>
        <xsd:sequence>
          <xsd:element ref="pc:Terms" minOccurs="0" maxOccurs="1"/>
        </xsd:sequence>
      </xsd:complex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internalName="MediaServiceLocation" ma:readOnly="true">
      <xsd:simpleType>
        <xsd:restriction base="dms:Text"/>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Secteursdactivit_x00e9_" ma:index="28" nillable="true" ma:displayName="Secteurs d'activité" ma:format="Dropdown" ma:internalName="Secteursdactivit_x00e9_">
      <xsd:complexType>
        <xsd:complexContent>
          <xsd:extension base="dms:MultiChoice">
            <xsd:sequence>
              <xsd:element name="Value" maxOccurs="unbounded" minOccurs="0" nillable="true">
                <xsd:simpleType>
                  <xsd:restriction base="dms:Choice">
                    <xsd:enumeration value="Assurance"/>
                    <xsd:enumeration value="Banque et services financiers"/>
                    <xsd:enumeration value="Economie sociale et solidaire"/>
                    <xsd:enumeration value="Energie"/>
                    <xsd:enumeration value="Hôtellerie et tourisme"/>
                    <xsd:enumeration value="Industrie"/>
                    <xsd:enumeration value="Infrastructures de marché"/>
                    <xsd:enumeration value="Médias"/>
                    <xsd:enumeration value="Public / parapublic (hors santé)"/>
                    <xsd:enumeration value="Grande distribution"/>
                    <xsd:enumeration value="Santé"/>
                    <xsd:enumeration value="Télécommunications"/>
                    <xsd:enumeration value="Transport"/>
                  </xsd:restriction>
                </xsd:simpleType>
              </xsd:element>
            </xsd:sequence>
          </xsd:extension>
        </xsd:complexContent>
      </xsd:complexType>
    </xsd:element>
    <xsd:element name="Naturedudocument" ma:index="29" nillable="true" ma:displayName="Nature du document" ma:description="Veuillez renseignez la nature du document (relatif à une proposition commerciale ou un livrable mission)" ma:format="Dropdown" ma:internalName="Naturedudocument">
      <xsd:simpleType>
        <xsd:restriction base="dms:Choice">
          <xsd:enumeration value="Propale"/>
          <xsd:enumeration value="Support d'oral"/>
          <xsd:enumeration value="Cahier des charges"/>
          <xsd:enumeration value="Livrable clé"/>
        </xsd:restriction>
      </xsd:simpleType>
    </xsd:element>
    <xsd:element name="Entit_x00e9_duGroupeColombus" ma:index="30" nillable="true" ma:displayName="Entité du Groupe Colombus" ma:description="Veuillez renseigner la ou les entité(s) du Groupe Colombus propriétaire(s) du document" ma:format="Dropdown" ma:internalName="Entit_x00e9_duGroupeColombus">
      <xsd:complexType>
        <xsd:complexContent>
          <xsd:extension base="dms:MultiChoice">
            <xsd:sequence>
              <xsd:element name="Value" maxOccurs="unbounded" minOccurs="0" nillable="true">
                <xsd:simpleType>
                  <xsd:restriction base="dms:Choice">
                    <xsd:enumeration value="Colombus Paris"/>
                    <xsd:enumeration value="Colombus Suisse"/>
                    <xsd:enumeration value="Le Hub Colombus"/>
                    <xsd:enumeration value="Tempo &amp; Co"/>
                    <xsd:enumeration value="Balthazar"/>
                  </xsd:restriction>
                </xsd:simpleType>
              </xsd:element>
            </xsd:sequence>
          </xsd:extension>
        </xsd:complexContent>
      </xsd:complexType>
    </xsd:element>
    <xsd:element name="Versionfinale_x003f_" ma:index="31" nillable="true" ma:displayName="Version finale ? " ma:default="0" ma:description="Est-ce la version finale du document? " ma:format="Dropdown" ma:internalName="Versionfinale_x003f_">
      <xsd:simpleType>
        <xsd:restriction base="dms:Boolean"/>
      </xsd:simpleType>
    </xsd:element>
    <xsd:element name="Motscl_x00e9_ssectoriels" ma:index="34" nillable="true" ma:displayName="Mots clés sectoriels" ma:format="Dropdown" ma:internalName="Motscl_x00e9_ssectoriels">
      <xsd:complexType>
        <xsd:complexContent>
          <xsd:extension base="dms:MultiChoice">
            <xsd:sequence>
              <xsd:element name="Value" maxOccurs="unbounded" minOccurs="0" nillable="true">
                <xsd:simpleType>
                  <xsd:restriction base="dms:Choice">
                    <xsd:enumeration value="Choix 1"/>
                    <xsd:enumeration value="Choix 2"/>
                    <xsd:enumeration value="Choix 3"/>
                  </xsd:restriction>
                </xsd:simpleType>
              </xsd:element>
            </xsd:sequence>
          </xsd:extension>
        </xsd:complexContent>
      </xsd:complexType>
    </xsd:element>
    <xsd:element name="Motscl_x00e9_stransverses" ma:index="35" nillable="true" ma:displayName="Mots clés transverses" ma:description="Veuillez renseigner les mots clés transverses correspondants au document" ma:format="Dropdown" ma:internalName="Motscl_x00e9_stransverses">
      <xsd:simpleType>
        <xsd:restriction base="dms:Choice">
          <xsd:enumeration value="Agile"/>
          <xsd:enumeration value="AMOA"/>
          <xsd:enumeration value="Benchmark"/>
          <xsd:enumeration value="Communication"/>
          <xsd:enumeration value="Conduite du changement"/>
          <xsd:enumeration value="Contract Management"/>
          <xsd:enumeration value="Cybersécurité"/>
          <xsd:enumeration value="Cycle en V"/>
          <xsd:enumeration value="Data &amp; IA"/>
          <xsd:enumeration value="Data Management"/>
          <xsd:enumeration value="Data Marketing"/>
          <xsd:enumeration value="Diagramme de GANTT"/>
          <xsd:enumeration value="Enquête client"/>
          <xsd:enumeration value="Etude de marché"/>
          <xsd:enumeration value="Etude stratégique"/>
          <xsd:enumeration value="Etude technico-économique"/>
          <xsd:enumeration value="Finance"/>
          <xsd:enumeration value="Flash Report"/>
          <xsd:enumeration value="Forces de ventes"/>
          <xsd:enumeration value="Formation"/>
          <xsd:enumeration value="Gestion des compétences"/>
          <xsd:enumeration value="Gestion des réclamations"/>
          <xsd:enumeration value="Innovation"/>
          <xsd:enumeration value="International"/>
          <xsd:enumeration value="IRP"/>
          <xsd:enumeration value="Lean Management"/>
          <xsd:enumeration value="Management"/>
          <xsd:enumeration value="Marketing"/>
          <xsd:enumeration value="Mind mapping"/>
          <xsd:enumeration value="Modélisation"/>
          <xsd:enumeration value="MOE"/>
          <xsd:enumeration value="Organisation"/>
          <xsd:enumeration value="Performance opérationnelle"/>
          <xsd:enumeration value="Pilotage de programme"/>
          <xsd:enumeration value="Pilotage de projet"/>
          <xsd:enumeration value="Plan de continuité"/>
          <xsd:enumeration value="PMO"/>
          <xsd:enumeration value="POC"/>
          <xsd:enumeration value="Processus"/>
          <xsd:enumeration value="Projet SI / IT"/>
          <xsd:enumeration value="RACI"/>
          <xsd:enumeration value="RADI"/>
          <xsd:enumeration value="Relation client"/>
          <xsd:enumeration value="Réversibilité"/>
          <xsd:enumeration value="Stratégie"/>
          <xsd:enumeration value="Supply chain"/>
          <xsd:enumeration value="SWOT"/>
        </xsd:restriction>
      </xsd:simpleType>
    </xsd:element>
    <xsd:element name="MediaServiceBillingMetadata" ma:index="3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50f8ead-d583-4551-a6ad-7f8d235cb1bf"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0f760019-31ae-437c-b146-f0d938a2c4fb}" ma:internalName="TaxCatchAll" ma:showField="CatchAllData" ma:web="e50f8ead-d583-4551-a6ad-7f8d235cb1bf">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Partagé avec détails" ma:internalName="SharedWithDetails" ma:readOnly="true">
      <xsd:simpleType>
        <xsd:restriction base="dms:Note">
          <xsd:maxLength value="255"/>
        </xsd:restriction>
      </xsd:simpleType>
    </xsd:element>
    <xsd:element name="TaxKeywordTaxHTField" ma:index="33" nillable="true" ma:taxonomy="true" ma:internalName="TaxKeywordTaxHTField" ma:taxonomyFieldName="TaxKeyword" ma:displayName="Mots clés d’entreprise" ma:fieldId="{23f27201-bee3-471e-b2e7-b64fd8b7ca38}" ma:taxonomyMulti="true" ma:sspId="b65a372b-995d-47b6-a37a-62b259d25dd9" ma:termSetId="00000000-0000-0000-0000-000000000000" ma:anchorId="00000000-0000-0000-0000-000000000000" ma:open="true" ma:isKeyword="tru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594defa-f697-4776-bb01-15f0e237f1f9">
      <Terms xmlns="http://schemas.microsoft.com/office/infopath/2007/PartnerControls"/>
    </lcf76f155ced4ddcb4097134ff3c332f>
    <TaxCatchAll xmlns="e50f8ead-d583-4551-a6ad-7f8d235cb1bf" xsi:nil="true"/>
    <SharedWithUsers xmlns="e50f8ead-d583-4551-a6ad-7f8d235cb1bf">
      <UserInfo>
        <DisplayName>Anne-Sophie LEVAVASSEUR</DisplayName>
        <AccountId>36</AccountId>
        <AccountType/>
      </UserInfo>
      <UserInfo>
        <DisplayName>Lise CRIQUI</DisplayName>
        <AccountId>68</AccountId>
        <AccountType/>
      </UserInfo>
    </SharedWithUsers>
    <Motscl_x00e9_stransverses xmlns="d594defa-f697-4776-bb01-15f0e237f1f9" xsi:nil="true"/>
    <Secteursdactivit_x00e9_ xmlns="d594defa-f697-4776-bb01-15f0e237f1f9" xsi:nil="true"/>
    <Versionfinale_x003f_ xmlns="d594defa-f697-4776-bb01-15f0e237f1f9">false</Versionfinale_x003f_>
    <Naturedudocument xmlns="d594defa-f697-4776-bb01-15f0e237f1f9" xsi:nil="true"/>
    <TaxKeywordTaxHTField xmlns="e50f8ead-d583-4551-a6ad-7f8d235cb1bf">
      <Terms xmlns="http://schemas.microsoft.com/office/infopath/2007/PartnerControls"/>
    </TaxKeywordTaxHTField>
    <MigrationWizId xmlns="d594defa-f697-4776-bb01-15f0e237f1f9" xsi:nil="true"/>
    <MigrationWizIdPermissions xmlns="d594defa-f697-4776-bb01-15f0e237f1f9" xsi:nil="true"/>
    <Entit_x00e9_duGroupeColombus xmlns="d594defa-f697-4776-bb01-15f0e237f1f9" xsi:nil="true"/>
    <Motscl_x00e9_ssectoriels xmlns="d594defa-f697-4776-bb01-15f0e237f1f9" xsi:nil="true"/>
    <MigrationWizIdVersion xmlns="d594defa-f697-4776-bb01-15f0e237f1f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07B12B2-1459-4A4E-95C2-56C43F5A2B2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594defa-f697-4776-bb01-15f0e237f1f9"/>
    <ds:schemaRef ds:uri="e50f8ead-d583-4551-a6ad-7f8d235cb1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4E21B7D-E713-4B6B-B758-FBC3891B6E64}">
  <ds:schemaRefs>
    <ds:schemaRef ds:uri="http://purl.org/dc/elements/1.1/"/>
    <ds:schemaRef ds:uri="e50f8ead-d583-4551-a6ad-7f8d235cb1bf"/>
    <ds:schemaRef ds:uri="d594defa-f697-4776-bb01-15f0e237f1f9"/>
    <ds:schemaRef ds:uri="http://www.w3.org/XML/1998/namespace"/>
    <ds:schemaRef ds:uri="http://purl.org/dc/dcmitype/"/>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5C3E527E-92BE-4FF3-83E0-34638EFE1D9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1</vt:i4>
      </vt:variant>
    </vt:vector>
  </HeadingPairs>
  <TitlesOfParts>
    <vt:vector size="10" baseType="lpstr">
      <vt:lpstr>0. Guide d'utilisation</vt:lpstr>
      <vt:lpstr>1. Questionnaire Modifs</vt:lpstr>
      <vt:lpstr>1. Questionnaire</vt:lpstr>
      <vt:lpstr>1. QuestionnaireAgregatRetours</vt:lpstr>
      <vt:lpstr>2. Aide à répondre</vt:lpstr>
      <vt:lpstr>1. Questionnaire de maturité</vt:lpstr>
      <vt:lpstr>3. Résultats</vt:lpstr>
      <vt:lpstr>Backoffice - Ne pas modifier</vt:lpstr>
      <vt:lpstr>3 - Restitution</vt:lpstr>
      <vt:lpstr>'3. Résultats'!Zone_d_impression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Léa SEMAAN</dc:creator>
  <cp:keywords/>
  <dc:description/>
  <cp:lastModifiedBy>Thomas DELUC</cp:lastModifiedBy>
  <cp:revision/>
  <dcterms:created xsi:type="dcterms:W3CDTF">2024-04-15T14:57:17Z</dcterms:created>
  <dcterms:modified xsi:type="dcterms:W3CDTF">2026-01-22T13:42:27Z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0x0101006946F3710AAEF94D8804E7D8B189088C</vt:lpwstr>
  </property>
  <property fmtid="{D5CDD505-2E9C-101B-9397-08002B2CF9AE}" pid="3" name="MediaServiceImageTags">
    <vt:lpwstr/>
  </property>
  <property fmtid="{D5CDD505-2E9C-101B-9397-08002B2CF9AE}" pid="4" name="TaxKeyword">
    <vt:lpwstr/>
  </property>
</Properties>
</file>