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S-EXPERTISE CONSEIL\PAPS\Ilona\Fonctionnement\"/>
    </mc:Choice>
  </mc:AlternateContent>
  <xr:revisionPtr revIDLastSave="0" documentId="13_ncr:1_{5AB3E461-3F5E-4581-A761-3C1690494B88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ISEZ-MOI" sheetId="8" r:id="rId1"/>
    <sheet name="SIMULATEUR" sheetId="7" r:id="rId2"/>
  </sheets>
  <externalReferences>
    <externalReference r:id="rId3"/>
    <externalReference r:id="rId4"/>
    <externalReference r:id="rId5"/>
  </externalReferences>
  <definedNames>
    <definedName name="L_ACTCEJDOSSAFC">[1]ListeActionsCej!$T$8:$T$1407</definedName>
    <definedName name="L_BDDCOMM">OFFSET([2]Parametres!$A$3:$H$3,0,0,COUNTA([2]Parametres!$A:$A))</definedName>
    <definedName name="L_BDDEPCI">OFFSET([2]Parametres!$J$3:$O$3,0,0,COUNTA([2]Parametres!$J:$J))</definedName>
    <definedName name="L_BDDGEST">OFFSET([2]Parametres!$T$3:$U$3,0,0,COUNTA([2]Parametres!$T:$T))</definedName>
    <definedName name="L_BDDSIVOM">OFFSET([2]Parametres!$Q$3:$R$3,0,0,COUNTA([2]Parametres!$Q:$Q))</definedName>
    <definedName name="L_CASODOSSAFC">[1]ListeDOM!$D$8:$D$1009</definedName>
    <definedName name="L_FRTDOSSAFC">[1]ListeFrt_QPV!$D$8:$D$1009</definedName>
    <definedName name="L_MTACTCEJ">[1]ListeActionsCej!$K$8:$K$1407</definedName>
    <definedName name="L_MTCASO">[1]ListeDOM!$C$8:$C$1009</definedName>
    <definedName name="L_MTFRT">[1]ListeFrt_QPV!$C$8:$C$1009</definedName>
    <definedName name="L_NOMCOM">OFFSET([1]Parametres!$A$3,0,0,COUNTA([1]Parametres!$A:$A))</definedName>
    <definedName name="L_NOMEPCI">OFFSET([1]Parametres!$J$3,0,0,COUNTA([1]Parametres!$J:$J))</definedName>
    <definedName name="L_NOMGEST">OFFSET([1]Parametres!$W$3,0,0,COUNTA([1]Parametres!$W:$W))</definedName>
    <definedName name="L_NOMSIVOM">OFFSET([1]Parametres!$Q$3,0,0,COUNTA([1]Parametres!$Q:$Q)-1)</definedName>
    <definedName name="L_TerritComp">[2]Parametres!$W$3:$W$6</definedName>
    <definedName name="L_TerritComp_restreint">[2]Parametres!$W$3:$W$5</definedName>
    <definedName name="villes">'[3]Données Territoire'!$B$1:$B$37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7" l="1"/>
  <c r="Q15" i="7"/>
  <c r="Q16" i="7"/>
  <c r="Q17" i="7"/>
  <c r="Q18" i="7"/>
  <c r="Q19" i="7"/>
  <c r="Q20" i="7"/>
  <c r="Q21" i="7"/>
  <c r="Q22" i="7"/>
  <c r="Q23" i="7"/>
  <c r="Q24" i="7"/>
  <c r="L24" i="7"/>
  <c r="I24" i="7"/>
  <c r="M24" i="7" s="1"/>
  <c r="L23" i="7"/>
  <c r="I23" i="7"/>
  <c r="M23" i="7" s="1"/>
  <c r="L22" i="7"/>
  <c r="I22" i="7"/>
  <c r="M22" i="7" s="1"/>
  <c r="L21" i="7"/>
  <c r="I21" i="7"/>
  <c r="M21" i="7" s="1"/>
  <c r="L20" i="7"/>
  <c r="I20" i="7"/>
  <c r="M20" i="7" s="1"/>
  <c r="L19" i="7"/>
  <c r="I19" i="7"/>
  <c r="M19" i="7" s="1"/>
  <c r="L18" i="7"/>
  <c r="I18" i="7"/>
  <c r="M18" i="7" s="1"/>
  <c r="L17" i="7"/>
  <c r="I17" i="7"/>
  <c r="M17" i="7" s="1"/>
  <c r="L16" i="7"/>
  <c r="I16" i="7"/>
  <c r="M16" i="7" s="1"/>
  <c r="L15" i="7"/>
  <c r="I15" i="7"/>
  <c r="M15" i="7" s="1"/>
  <c r="L14" i="7"/>
  <c r="I14" i="7"/>
  <c r="M14" i="7" s="1"/>
  <c r="L13" i="7"/>
  <c r="I13" i="7"/>
  <c r="M13" i="7" s="1"/>
  <c r="Q13" i="7" s="1"/>
  <c r="O15" i="7" l="1"/>
  <c r="R15" i="7" s="1"/>
  <c r="N15" i="7"/>
  <c r="P15" i="7"/>
  <c r="O16" i="7"/>
  <c r="R16" i="7" s="1"/>
  <c r="N16" i="7"/>
  <c r="P16" i="7"/>
  <c r="N24" i="7"/>
  <c r="O24" i="7"/>
  <c r="R24" i="7" s="1"/>
  <c r="P24" i="7"/>
  <c r="N18" i="7"/>
  <c r="O18" i="7"/>
  <c r="R18" i="7" s="1"/>
  <c r="P18" i="7"/>
  <c r="P19" i="7"/>
  <c r="O19" i="7"/>
  <c r="R19" i="7" s="1"/>
  <c r="N19" i="7"/>
  <c r="N14" i="7"/>
  <c r="P14" i="7"/>
  <c r="O14" i="7"/>
  <c r="R14" i="7" s="1"/>
  <c r="P23" i="7"/>
  <c r="O23" i="7"/>
  <c r="R23" i="7" s="1"/>
  <c r="N23" i="7"/>
  <c r="O17" i="7"/>
  <c r="R17" i="7" s="1"/>
  <c r="N17" i="7"/>
  <c r="P17" i="7"/>
  <c r="N20" i="7"/>
  <c r="P20" i="7"/>
  <c r="O20" i="7"/>
  <c r="R20" i="7" s="1"/>
  <c r="N22" i="7"/>
  <c r="O22" i="7"/>
  <c r="R22" i="7" s="1"/>
  <c r="P22" i="7"/>
  <c r="P13" i="7"/>
  <c r="O13" i="7"/>
  <c r="N13" i="7"/>
  <c r="P21" i="7"/>
  <c r="O21" i="7"/>
  <c r="R21" i="7" s="1"/>
  <c r="N21" i="7"/>
  <c r="R13" i="7" l="1"/>
</calcChain>
</file>

<file path=xl/sharedStrings.xml><?xml version="1.0" encoding="utf-8"?>
<sst xmlns="http://schemas.openxmlformats.org/spreadsheetml/2006/main" count="45" uniqueCount="45">
  <si>
    <t>Préambule : Simulateur d'aide au calcul de la PSU</t>
  </si>
  <si>
    <t>Ce simulateur a pour objet de vous accompagner pour l'estimation de votre droit PSU suite aux nouvelles modalités de calcul du prix de revient (linéarisation).</t>
  </si>
  <si>
    <t>Il s'agit d'une estimation au regard des données d'activité et financière que vous renseignez.</t>
  </si>
  <si>
    <t>Ce simulateur ne prends pas en compte d'éventuel(s) bonus pouvant s'ajouter en fonction de l'activité de votre structure (bonus mixité sociale, bonus inclusion, etc.).</t>
  </si>
  <si>
    <t>Le simulateur s'appuie sur les barèmes en vigueur en janvier 2025.</t>
  </si>
  <si>
    <t>Seules les données renseignées dans Mon compte partenaire font foi.</t>
  </si>
  <si>
    <t xml:space="preserve">Comment utiliser le simulateur : </t>
  </si>
  <si>
    <t>Remplir les cases colorées : C13 à H13 et J13 et K13</t>
  </si>
  <si>
    <t>Les cases blanches se calculent automatiquement.</t>
  </si>
  <si>
    <t>Votre conseiller en développement reste à votre disposition en cas de besoin d'accomapgnement particulier.</t>
  </si>
  <si>
    <t>SIMULATEUR CALCUL PSU - LINEARISATION</t>
  </si>
  <si>
    <r>
      <rPr>
        <b/>
        <sz val="11"/>
        <color theme="7" tint="-0.249977111117893"/>
        <rFont val="Calibri"/>
        <family val="2"/>
        <scheme val="minor"/>
      </rPr>
      <t>Calcul de la PSU s</t>
    </r>
    <r>
      <rPr>
        <b/>
        <sz val="11"/>
        <rFont val="Calibri"/>
        <family val="2"/>
        <scheme val="minor"/>
      </rPr>
      <t>ocle = 66*</t>
    </r>
    <r>
      <rPr>
        <b/>
        <sz val="11"/>
        <color rgb="FF00B0F0"/>
        <rFont val="Calibri"/>
        <family val="2"/>
        <scheme val="minor"/>
      </rPr>
      <t xml:space="preserve">prix de revient (plafonné) </t>
    </r>
    <r>
      <rPr>
        <b/>
        <sz val="11"/>
        <rFont val="Calibri"/>
        <family val="2"/>
        <scheme val="minor"/>
      </rPr>
      <t>*</t>
    </r>
    <r>
      <rPr>
        <b/>
        <sz val="11"/>
        <color rgb="FFFF00FF"/>
        <rFont val="Calibri"/>
        <family val="2"/>
        <scheme val="minor"/>
      </rPr>
      <t xml:space="preserve"> heures facturées</t>
    </r>
    <r>
      <rPr>
        <b/>
        <sz val="11"/>
        <rFont val="Calibri"/>
        <family val="2"/>
        <scheme val="minor"/>
      </rPr>
      <t xml:space="preserve"> -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 xml:space="preserve">participation familiale  </t>
    </r>
  </si>
  <si>
    <t>Prix plafond si taux de facturation &lt; 107%</t>
  </si>
  <si>
    <r>
      <t xml:space="preserve">Prix plafond si taux de facturation &gt;107% et &lt; 120%
</t>
    </r>
    <r>
      <rPr>
        <b/>
        <sz val="11"/>
        <color theme="1"/>
        <rFont val="Calibri"/>
        <family val="2"/>
        <scheme val="minor"/>
      </rPr>
      <t>constante - pente*taux de facturation</t>
    </r>
  </si>
  <si>
    <t xml:space="preserve">Prix plafond si taux de facturation &gt; 120% </t>
  </si>
  <si>
    <t>Constante 2025</t>
  </si>
  <si>
    <t>Pente 2025</t>
  </si>
  <si>
    <t>non</t>
  </si>
  <si>
    <t>Avec couche et repas</t>
  </si>
  <si>
    <t xml:space="preserve">
21,96 -11,13 * taux de facturation</t>
  </si>
  <si>
    <t>oui</t>
  </si>
  <si>
    <t>Sans couche et repas</t>
  </si>
  <si>
    <t>21,63 - 11,13 * taux de facturation</t>
  </si>
  <si>
    <t>PRESENTATION</t>
  </si>
  <si>
    <t>DONNEES DE FONCTIONNEMENT</t>
  </si>
  <si>
    <t>DONNEES FINANCIERES</t>
  </si>
  <si>
    <t xml:space="preserve">PRIX DE REVIENT </t>
  </si>
  <si>
    <t>HEURES SANS ENFANTS</t>
  </si>
  <si>
    <t xml:space="preserve">Nom de la structure </t>
  </si>
  <si>
    <t>Nombre de places (agrément PMI)</t>
  </si>
  <si>
    <r>
      <t xml:space="preserve">Fourniture de couche et repas
</t>
    </r>
    <r>
      <rPr>
        <i/>
        <sz val="11"/>
        <color theme="1"/>
        <rFont val="Calibri"/>
        <family val="2"/>
        <scheme val="minor"/>
      </rPr>
      <t>OUI ou NON</t>
    </r>
  </si>
  <si>
    <t>Nombre d'enfants inscrits au cours de l'année</t>
  </si>
  <si>
    <r>
      <t xml:space="preserve">Nombre de journée pédagogiques
</t>
    </r>
    <r>
      <rPr>
        <i/>
        <sz val="11"/>
        <color theme="1"/>
        <rFont val="Calibri"/>
        <family val="2"/>
        <scheme val="minor"/>
      </rPr>
      <t>0, 1, 2 ou 3</t>
    </r>
  </si>
  <si>
    <r>
      <t xml:space="preserve">Nbre d'heures </t>
    </r>
    <r>
      <rPr>
        <b/>
        <sz val="11"/>
        <color theme="1"/>
        <rFont val="Calibri"/>
        <family val="2"/>
        <scheme val="minor"/>
      </rPr>
      <t>facturées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</si>
  <si>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Nbre d'heures </t>
    </r>
    <r>
      <rPr>
        <b/>
        <sz val="11"/>
        <color theme="1"/>
        <rFont val="Calibri"/>
        <family val="2"/>
        <scheme val="minor"/>
      </rPr>
      <t>de présence</t>
    </r>
    <r>
      <rPr>
        <sz val="11"/>
        <color theme="1"/>
        <rFont val="Calibri"/>
        <family val="2"/>
        <scheme val="minor"/>
      </rPr>
      <t xml:space="preserve"> </t>
    </r>
  </si>
  <si>
    <t>Taux de facturation</t>
  </si>
  <si>
    <t>Total des Charges (en €)</t>
  </si>
  <si>
    <t>Total des Participations familiales (déductibles de la PS) (en €)</t>
  </si>
  <si>
    <t>Prix de revient</t>
  </si>
  <si>
    <t>Prix de revient plafond</t>
  </si>
  <si>
    <t>Montant horaire de la PS</t>
  </si>
  <si>
    <t>PSU socle</t>
  </si>
  <si>
    <t>Heures de préparation (en €)</t>
  </si>
  <si>
    <t>Journée pédagogique (en €)</t>
  </si>
  <si>
    <t>Total 
(Psu socle + financement des heures sans enfants)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</si>
</sst>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rgb="FF0070C0"/>
      <name val="Roboto"/>
    </font>
    <font>
      <sz val="14"/>
      <color rgb="FF002060"/>
      <name val="Roboto"/>
    </font>
    <font>
      <i/>
      <sz val="14"/>
      <color rgb="FF002060"/>
      <name val="Roboto"/>
    </font>
    <font>
      <sz val="12"/>
      <color rgb="FFC00000"/>
      <name val="Roboto"/>
    </font>
    <font>
      <b/>
      <u/>
      <sz val="14"/>
      <color rgb="FFFF0000"/>
      <name val="Roboto"/>
    </font>
    <font>
      <b/>
      <sz val="14"/>
      <color rgb="FF002060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F8F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7E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1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/>
    <xf numFmtId="44" fontId="1" fillId="0" borderId="0" xfId="1" applyFont="1" applyFill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44" fontId="4" fillId="10" borderId="3" xfId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8" borderId="3" xfId="0" applyFont="1" applyFill="1" applyBorder="1"/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/>
    <xf numFmtId="0" fontId="4" fillId="9" borderId="5" xfId="0" applyFont="1" applyFill="1" applyBorder="1" applyAlignment="1">
      <alignment horizontal="center" vertical="center"/>
    </xf>
    <xf numFmtId="0" fontId="0" fillId="9" borderId="5" xfId="0" applyFill="1" applyBorder="1"/>
    <xf numFmtId="164" fontId="5" fillId="0" borderId="5" xfId="2" applyNumberFormat="1" applyFont="1" applyFill="1" applyBorder="1" applyAlignment="1">
      <alignment horizontal="center" vertical="center"/>
    </xf>
    <xf numFmtId="44" fontId="4" fillId="10" borderId="5" xfId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44" fontId="5" fillId="0" borderId="5" xfId="0" applyNumberFormat="1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9" fontId="1" fillId="2" borderId="7" xfId="2" applyFont="1" applyFill="1" applyBorder="1" applyAlignment="1">
      <alignment horizontal="center" vertical="center" wrapText="1"/>
    </xf>
    <xf numFmtId="44" fontId="1" fillId="3" borderId="7" xfId="1" applyFont="1" applyFill="1" applyBorder="1" applyAlignment="1">
      <alignment horizontal="center" vertical="center" wrapText="1"/>
    </xf>
    <xf numFmtId="44" fontId="1" fillId="5" borderId="9" xfId="1" applyFont="1" applyFill="1" applyBorder="1" applyAlignment="1">
      <alignment horizontal="center" vertical="center" wrapText="1"/>
    </xf>
    <xf numFmtId="44" fontId="1" fillId="5" borderId="7" xfId="1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 wrapText="1"/>
    </xf>
    <xf numFmtId="44" fontId="0" fillId="0" borderId="0" xfId="1" applyFont="1"/>
    <xf numFmtId="44" fontId="0" fillId="0" borderId="0" xfId="1" applyFont="1" applyFill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165" fontId="7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9" fontId="7" fillId="0" borderId="0" xfId="2" applyFont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4" fontId="2" fillId="5" borderId="11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00FF"/>
      <color rgb="FFFF9999"/>
      <color rgb="FFFFF7E1"/>
      <color rgb="FFFFE1FF"/>
      <color rgb="FFDDFFDD"/>
      <color rgb="FFFFCCFF"/>
      <color rgb="FFCCFFFF"/>
      <color rgb="FFCDFFCD"/>
      <color rgb="FFFF9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-commun/Suivi%20CTG/Version%202021/1-Outil_PSEaje_2021_V2304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-commun/Suivi%20CTG/Version%202021/Outil_horsPS_Lissage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bola921\Downloads\Outil%20BT%20partenaires%202021%20ok%201%20(1).xlsx" TargetMode="External"/><Relationship Id="rId1" Type="http://schemas.openxmlformats.org/officeDocument/2006/relationships/externalLinkPath" Target="file:///C:\Users\ibola921\Downloads\Outil%20BT%20partenaires%202021%20ok%2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Utilisation"/>
      <sheetName val="Sources des données"/>
      <sheetName val="Parametres"/>
      <sheetName val="CalculetteGpComm"/>
      <sheetName val="ListeEquip"/>
      <sheetName val="ListeActionsCej"/>
      <sheetName val="RedressementCEJ"/>
      <sheetName val="ListeFrt_QPV"/>
      <sheetName val="ListeDOM"/>
      <sheetName val="geolissage"/>
      <sheetName val="TCD_RecapTerrit"/>
      <sheetName val="TCD_EquipGeoliss"/>
      <sheetName val="OffreExistanteDvpt"/>
      <sheetName val="RecapTerrito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Utilisation"/>
      <sheetName val="Sources des données"/>
      <sheetName val="Parametres"/>
      <sheetName val="geolissage"/>
      <sheetName val="ListeRedressement"/>
      <sheetName val="TCD_RecapTerrit"/>
      <sheetName val="Lissage"/>
      <sheetName val="Recapitulat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mulateur BT offre existante"/>
      <sheetName val="Données Territoire"/>
      <sheetName val="données de ref"/>
      <sheetName val="données ref ALSH"/>
      <sheetName val="données ref RAM"/>
      <sheetName val="données ref LAEP"/>
      <sheetName val="données ref hors ps"/>
      <sheetName val="Plan de reb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001E-54BD-406F-9BA3-F5E4662DE865}">
  <dimension ref="B2:J14"/>
  <sheetViews>
    <sheetView tabSelected="1" workbookViewId="0">
      <selection activeCell="B8" sqref="B8"/>
    </sheetView>
  </sheetViews>
  <sheetFormatPr defaultColWidth="11.42578125" defaultRowHeight="15"/>
  <cols>
    <col min="1" max="1" width="11.85546875" customWidth="1"/>
  </cols>
  <sheetData>
    <row r="2" spans="2:10" ht="38.25" customHeight="1">
      <c r="B2" s="59" t="s">
        <v>0</v>
      </c>
      <c r="C2" s="59"/>
      <c r="D2" s="59"/>
      <c r="E2" s="59"/>
      <c r="F2" s="59"/>
      <c r="G2" s="59"/>
      <c r="H2" s="59"/>
      <c r="I2" s="59"/>
      <c r="J2" s="59"/>
    </row>
    <row r="4" spans="2:10" ht="18.75">
      <c r="B4" s="55" t="s">
        <v>1</v>
      </c>
    </row>
    <row r="5" spans="2:10" ht="18.75">
      <c r="B5" s="55" t="s">
        <v>2</v>
      </c>
    </row>
    <row r="6" spans="2:10" ht="18.75">
      <c r="B6" s="55" t="s">
        <v>3</v>
      </c>
    </row>
    <row r="7" spans="2:10" ht="18.75">
      <c r="B7" s="55" t="s">
        <v>4</v>
      </c>
    </row>
    <row r="8" spans="2:10" ht="18.75">
      <c r="B8" s="54" t="s">
        <v>5</v>
      </c>
    </row>
    <row r="9" spans="2:10" ht="18.75">
      <c r="B9" s="54"/>
    </row>
    <row r="10" spans="2:10" ht="18.75">
      <c r="B10" s="57" t="s">
        <v>6</v>
      </c>
    </row>
    <row r="11" spans="2:10" ht="18.75">
      <c r="C11" s="58" t="s">
        <v>7</v>
      </c>
    </row>
    <row r="12" spans="2:10" ht="15.75">
      <c r="D12" s="56" t="s">
        <v>8</v>
      </c>
    </row>
    <row r="13" spans="2:10" ht="18.75">
      <c r="B13" s="54"/>
    </row>
    <row r="14" spans="2:10" ht="18.75">
      <c r="B14" s="55" t="s">
        <v>9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C772-9B91-4194-A677-5F38D9C9F49A}">
  <dimension ref="A1:AA38"/>
  <sheetViews>
    <sheetView zoomScale="99" workbookViewId="0">
      <selection activeCell="B31" sqref="B31"/>
    </sheetView>
  </sheetViews>
  <sheetFormatPr defaultColWidth="11.42578125" defaultRowHeight="15"/>
  <cols>
    <col min="2" max="2" width="34" customWidth="1"/>
    <col min="3" max="3" width="20.5703125" customWidth="1"/>
    <col min="4" max="4" width="35.5703125" customWidth="1"/>
    <col min="5" max="5" width="22.85546875" customWidth="1"/>
    <col min="6" max="6" width="19.7109375" customWidth="1"/>
    <col min="7" max="7" width="21" customWidth="1"/>
    <col min="8" max="8" width="16.7109375" customWidth="1"/>
    <col min="10" max="10" width="15.42578125" customWidth="1"/>
    <col min="11" max="11" width="19.7109375" customWidth="1"/>
    <col min="12" max="12" width="14.5703125" customWidth="1"/>
    <col min="13" max="14" width="11.42578125" customWidth="1"/>
    <col min="15" max="15" width="18.28515625" customWidth="1"/>
    <col min="16" max="16" width="13.140625" customWidth="1"/>
    <col min="17" max="17" width="14.85546875" customWidth="1"/>
    <col min="18" max="18" width="27.7109375" customWidth="1"/>
    <col min="25" max="27" width="0" hidden="1" customWidth="1"/>
  </cols>
  <sheetData>
    <row r="1" spans="1:27" ht="15.75" thickBot="1"/>
    <row r="2" spans="1:27" ht="41.25" customHeight="1" thickBot="1">
      <c r="E2" s="65" t="s">
        <v>10</v>
      </c>
      <c r="F2" s="66"/>
      <c r="G2" s="66"/>
      <c r="H2" s="66"/>
      <c r="I2" s="66"/>
      <c r="J2" s="66"/>
      <c r="K2" s="66"/>
      <c r="L2" s="66"/>
      <c r="M2" s="66"/>
      <c r="N2" s="67"/>
    </row>
    <row r="3" spans="1:27" ht="41.25" customHeight="1">
      <c r="E3" s="68" t="s">
        <v>11</v>
      </c>
      <c r="F3" s="68"/>
      <c r="G3" s="68"/>
      <c r="H3" s="68"/>
      <c r="I3" s="68"/>
      <c r="J3" s="68"/>
      <c r="K3" s="68"/>
      <c r="L3" s="68"/>
      <c r="M3" s="68"/>
      <c r="N3" s="68"/>
    </row>
    <row r="4" spans="1:27" ht="41.25" customHeight="1">
      <c r="F4" s="45"/>
      <c r="G4" s="45"/>
      <c r="H4" s="45"/>
      <c r="I4" s="45"/>
      <c r="J4" s="45"/>
      <c r="K4" s="45"/>
      <c r="L4" s="45"/>
      <c r="M4" s="45"/>
      <c r="N4" s="45"/>
    </row>
    <row r="6" spans="1:27" ht="49.5" customHeight="1">
      <c r="B6" s="40"/>
      <c r="C6" s="46" t="s">
        <v>12</v>
      </c>
      <c r="D6" s="47" t="s">
        <v>13</v>
      </c>
      <c r="E6" s="46" t="s">
        <v>14</v>
      </c>
      <c r="G6" s="43" t="s">
        <v>15</v>
      </c>
      <c r="H6" s="43" t="s">
        <v>16</v>
      </c>
      <c r="N6" s="48"/>
      <c r="R6" s="7"/>
      <c r="Y6" t="s">
        <v>17</v>
      </c>
      <c r="AA6">
        <v>1</v>
      </c>
    </row>
    <row r="7" spans="1:27" ht="19.5" customHeight="1">
      <c r="B7" s="41" t="s">
        <v>18</v>
      </c>
      <c r="C7" s="42">
        <v>10.050000000000001</v>
      </c>
      <c r="D7" s="47" t="s">
        <v>19</v>
      </c>
      <c r="E7" s="42">
        <v>8.6</v>
      </c>
      <c r="G7" s="40">
        <v>21.96</v>
      </c>
      <c r="H7" s="40">
        <v>-11.13</v>
      </c>
      <c r="M7" s="49"/>
      <c r="N7" s="50"/>
      <c r="R7" s="2"/>
      <c r="Y7" t="s">
        <v>20</v>
      </c>
    </row>
    <row r="8" spans="1:27" ht="19.5" customHeight="1">
      <c r="B8" s="41" t="s">
        <v>21</v>
      </c>
      <c r="C8" s="42">
        <v>9.7200000000000006</v>
      </c>
      <c r="D8" s="40" t="s">
        <v>22</v>
      </c>
      <c r="E8" s="42">
        <v>8.27</v>
      </c>
      <c r="G8" s="40">
        <v>21.63</v>
      </c>
      <c r="H8" s="40">
        <v>-11.13</v>
      </c>
      <c r="R8" s="2"/>
      <c r="AA8">
        <v>2</v>
      </c>
    </row>
    <row r="9" spans="1:27" ht="18" customHeight="1">
      <c r="K9" s="1"/>
      <c r="R9" s="2"/>
      <c r="AA9">
        <v>3</v>
      </c>
    </row>
    <row r="10" spans="1:27" ht="15.75" thickBot="1">
      <c r="J10" s="1"/>
      <c r="K10" s="1"/>
      <c r="R10" s="2"/>
    </row>
    <row r="11" spans="1:27" s="35" customFormat="1" ht="15" customHeight="1" thickBot="1">
      <c r="B11" s="36"/>
      <c r="C11" s="64" t="s">
        <v>23</v>
      </c>
      <c r="D11" s="64"/>
      <c r="E11" s="62" t="s">
        <v>24</v>
      </c>
      <c r="F11" s="62"/>
      <c r="G11" s="62"/>
      <c r="H11" s="62"/>
      <c r="I11" s="63"/>
      <c r="J11" s="70" t="s">
        <v>25</v>
      </c>
      <c r="K11" s="71"/>
      <c r="L11" s="69" t="s">
        <v>26</v>
      </c>
      <c r="M11" s="69"/>
      <c r="N11" s="69"/>
      <c r="O11" s="51"/>
      <c r="P11" s="60" t="s">
        <v>27</v>
      </c>
      <c r="Q11" s="60"/>
      <c r="R11" s="37"/>
    </row>
    <row r="12" spans="1:27" ht="75.75" thickBot="1">
      <c r="B12" s="44" t="s">
        <v>28</v>
      </c>
      <c r="C12" s="27" t="s">
        <v>29</v>
      </c>
      <c r="D12" s="27" t="s">
        <v>30</v>
      </c>
      <c r="E12" s="28" t="s">
        <v>31</v>
      </c>
      <c r="F12" s="28" t="s">
        <v>32</v>
      </c>
      <c r="G12" s="28" t="s">
        <v>33</v>
      </c>
      <c r="H12" s="28" t="s">
        <v>34</v>
      </c>
      <c r="I12" s="29" t="s">
        <v>35</v>
      </c>
      <c r="J12" s="30" t="s">
        <v>36</v>
      </c>
      <c r="K12" s="30" t="s">
        <v>37</v>
      </c>
      <c r="L12" s="31" t="s">
        <v>38</v>
      </c>
      <c r="M12" s="32" t="s">
        <v>39</v>
      </c>
      <c r="N12" s="32" t="s">
        <v>40</v>
      </c>
      <c r="O12" s="52" t="s">
        <v>41</v>
      </c>
      <c r="P12" s="33" t="s">
        <v>42</v>
      </c>
      <c r="Q12" s="33" t="s">
        <v>43</v>
      </c>
      <c r="R12" s="34" t="s">
        <v>44</v>
      </c>
    </row>
    <row r="13" spans="1:27" s="9" customFormat="1" ht="17.25">
      <c r="A13" s="61">
        <v>2025</v>
      </c>
      <c r="B13" s="18"/>
      <c r="C13" s="18"/>
      <c r="D13" s="19"/>
      <c r="E13" s="20"/>
      <c r="F13" s="21"/>
      <c r="G13" s="20"/>
      <c r="H13" s="20"/>
      <c r="I13" s="22" t="e">
        <f>G13/H13</f>
        <v>#DIV/0!</v>
      </c>
      <c r="J13" s="23"/>
      <c r="K13" s="23"/>
      <c r="L13" s="24" t="e">
        <f t="shared" ref="L13:L24" si="0">J13/H13</f>
        <v>#DIV/0!</v>
      </c>
      <c r="M13" s="24" t="e">
        <f>IF(AND(I13&lt;=1.07,D13="OUI"),$C$7,
IF(AND(I13&lt;=1.07,D13="NON"),$C$8,
IF(AND(1.07&lt;I13,I13&lt;1.2,D13="OUI"),(G7+(H7*I13)),
IF(AND(10.7&lt;I13,I13&lt;1.17,D13="NON"),(G8*(H7*I13)),
IF(AND(I13&gt;1.17,D13="OUI"),$E$7,
IF(AND(I13&gt;1.17,D13="NON"),$E$8))))))</f>
        <v>#DIV/0!</v>
      </c>
      <c r="N13" s="24" t="e">
        <f>0.66*M13</f>
        <v>#DIV/0!</v>
      </c>
      <c r="O13" s="25" t="e">
        <f t="shared" ref="O13:O24" si="1">IF(M13&gt;L13,(L13*0.66*G13-K13),M13*0.66*G13-K13)</f>
        <v>#DIV/0!</v>
      </c>
      <c r="P13" s="25" t="e">
        <f t="shared" ref="P13:P24" si="2">0.66*M13*6*E13</f>
        <v>#DIV/0!</v>
      </c>
      <c r="Q13" s="53" t="e">
        <f>0.66*M13*F13*10*C13</f>
        <v>#DIV/0!</v>
      </c>
      <c r="R13" s="26" t="e">
        <f t="shared" ref="R13:R24" si="3">IF(SUM(O13:Q13) &lt; (J13 * 0.8), SUM(O13:Q13), J13 * 0.8)</f>
        <v>#DIV/0!</v>
      </c>
    </row>
    <row r="14" spans="1:27" ht="17.25">
      <c r="A14" s="61"/>
      <c r="B14" s="10"/>
      <c r="C14" s="10"/>
      <c r="D14" s="17"/>
      <c r="E14" s="11"/>
      <c r="F14" s="21"/>
      <c r="G14" s="11"/>
      <c r="H14" s="11"/>
      <c r="I14" s="13" t="e">
        <f t="shared" ref="I14:I24" si="4">G14/H14</f>
        <v>#DIV/0!</v>
      </c>
      <c r="J14" s="12"/>
      <c r="K14" s="12"/>
      <c r="L14" s="14" t="e">
        <f t="shared" si="0"/>
        <v>#DIV/0!</v>
      </c>
      <c r="M14" s="24" t="e">
        <f>IF(AND(I14&lt;=1.07,D14="OUI"),$C$7,
IF(AND(I14&lt;=1.07,D14="NON"),$C$8,
IF(AND(1.07&lt;I14,I14&lt;1.2,D14="OUI"),(G8+(H8*I14)),
IF(AND(10.7&lt;I14,I14&lt;1.17,D14="NON"),(#REF!*(H8*I14)),
IF(AND(I14&gt;1.17,D14="OUI"),$E$7,
IF(AND(I14&gt;1.17,D14="NON"),$E$8))))))</f>
        <v>#DIV/0!</v>
      </c>
      <c r="N14" s="14" t="e">
        <f t="shared" ref="N14:N24" si="5">0.66*M14</f>
        <v>#DIV/0!</v>
      </c>
      <c r="O14" s="15" t="e">
        <f t="shared" si="1"/>
        <v>#DIV/0!</v>
      </c>
      <c r="P14" s="15" t="e">
        <f t="shared" si="2"/>
        <v>#DIV/0!</v>
      </c>
      <c r="Q14" s="53" t="e">
        <f t="shared" ref="Q14:Q24" si="6">0.66*M14*F14*10*C14</f>
        <v>#DIV/0!</v>
      </c>
      <c r="R14" s="26" t="e">
        <f t="shared" si="3"/>
        <v>#DIV/0!</v>
      </c>
    </row>
    <row r="15" spans="1:27" ht="17.25">
      <c r="A15" s="61"/>
      <c r="B15" s="10"/>
      <c r="C15" s="10"/>
      <c r="D15" s="17"/>
      <c r="E15" s="11"/>
      <c r="F15" s="21"/>
      <c r="G15" s="11"/>
      <c r="H15" s="11"/>
      <c r="I15" s="13" t="e">
        <f t="shared" si="4"/>
        <v>#DIV/0!</v>
      </c>
      <c r="J15" s="12"/>
      <c r="K15" s="12"/>
      <c r="L15" s="14" t="e">
        <f t="shared" si="0"/>
        <v>#DIV/0!</v>
      </c>
      <c r="M15" s="24" t="e">
        <f>IF(AND(I15&lt;=1.07,D15="OUI"),$C$7,
IF(AND(I15&lt;=1.07,D15="NON"),$C$8,
IF(AND(1.07&lt;I15,I15&lt;1.2,D15="OUI"),(#REF!+(#REF!*I15)),
IF(AND(10.7&lt;I15,I15&lt;1.17,D15="NON"),(#REF!*(#REF!*I15)),
IF(AND(I15&gt;1.17,D15="OUI"),$E$7,
IF(AND(I15&gt;1.17,D15="NON"),$E$8))))))</f>
        <v>#DIV/0!</v>
      </c>
      <c r="N15" s="14" t="e">
        <f t="shared" si="5"/>
        <v>#DIV/0!</v>
      </c>
      <c r="O15" s="15" t="e">
        <f t="shared" si="1"/>
        <v>#DIV/0!</v>
      </c>
      <c r="P15" s="15" t="e">
        <f t="shared" si="2"/>
        <v>#DIV/0!</v>
      </c>
      <c r="Q15" s="53" t="e">
        <f t="shared" si="6"/>
        <v>#DIV/0!</v>
      </c>
      <c r="R15" s="26" t="e">
        <f t="shared" si="3"/>
        <v>#DIV/0!</v>
      </c>
    </row>
    <row r="16" spans="1:27" ht="17.25">
      <c r="A16" s="61"/>
      <c r="B16" s="10"/>
      <c r="C16" s="10"/>
      <c r="D16" s="17"/>
      <c r="E16" s="11"/>
      <c r="F16" s="21"/>
      <c r="G16" s="11"/>
      <c r="H16" s="11"/>
      <c r="I16" s="13" t="e">
        <f t="shared" si="4"/>
        <v>#DIV/0!</v>
      </c>
      <c r="J16" s="12"/>
      <c r="K16" s="12"/>
      <c r="L16" s="14" t="e">
        <f t="shared" si="0"/>
        <v>#DIV/0!</v>
      </c>
      <c r="M16" s="24" t="e">
        <f>IF(AND(I16&lt;=1.07,D16="OUI"),$C$7,
IF(AND(I16&lt;=1.07,D16="NON"),$C$8,
IF(AND(1.07&lt;I16,I16&lt;1.2,D16="OUI"),(#REF!+(#REF!*I16)),
IF(AND(10.7&lt;I16,I16&lt;1.17,D16="NON"),(#REF!*(#REF!*I16)),
IF(AND(I16&gt;1.17,D16="OUI"),$E$7,
IF(AND(I16&gt;1.17,D16="NON"),$E$8))))))</f>
        <v>#DIV/0!</v>
      </c>
      <c r="N16" s="14" t="e">
        <f t="shared" si="5"/>
        <v>#DIV/0!</v>
      </c>
      <c r="O16" s="15" t="e">
        <f t="shared" si="1"/>
        <v>#DIV/0!</v>
      </c>
      <c r="P16" s="15" t="e">
        <f t="shared" si="2"/>
        <v>#DIV/0!</v>
      </c>
      <c r="Q16" s="53" t="e">
        <f t="shared" si="6"/>
        <v>#DIV/0!</v>
      </c>
      <c r="R16" s="26" t="e">
        <f t="shared" si="3"/>
        <v>#DIV/0!</v>
      </c>
    </row>
    <row r="17" spans="1:18" ht="17.25">
      <c r="A17" s="61"/>
      <c r="B17" s="10"/>
      <c r="C17" s="10"/>
      <c r="D17" s="17"/>
      <c r="E17" s="11"/>
      <c r="F17" s="21"/>
      <c r="G17" s="11"/>
      <c r="H17" s="11"/>
      <c r="I17" s="13" t="e">
        <f t="shared" si="4"/>
        <v>#DIV/0!</v>
      </c>
      <c r="J17" s="12"/>
      <c r="K17" s="12"/>
      <c r="L17" s="14" t="e">
        <f t="shared" si="0"/>
        <v>#DIV/0!</v>
      </c>
      <c r="M17" s="24" t="e">
        <f>IF(AND(I17&lt;=1.07,D17="OUI"),$C$7,
IF(AND(I17&lt;=1.07,D17="NON"),$C$8,
IF(AND(1.07&lt;I17,I17&lt;1.2,D17="OUI"),(#REF!+(#REF!*I17)),
IF(AND(10.7&lt;I17,I17&lt;1.17,D17="NON"),(#REF!*(#REF!*I17)),
IF(AND(I17&gt;1.17,D17="OUI"),$E$7,
IF(AND(I17&gt;1.17,D17="NON"),$E$8))))))</f>
        <v>#DIV/0!</v>
      </c>
      <c r="N17" s="14" t="e">
        <f t="shared" si="5"/>
        <v>#DIV/0!</v>
      </c>
      <c r="O17" s="15" t="e">
        <f t="shared" si="1"/>
        <v>#DIV/0!</v>
      </c>
      <c r="P17" s="15" t="e">
        <f t="shared" si="2"/>
        <v>#DIV/0!</v>
      </c>
      <c r="Q17" s="53" t="e">
        <f t="shared" si="6"/>
        <v>#DIV/0!</v>
      </c>
      <c r="R17" s="26" t="e">
        <f t="shared" si="3"/>
        <v>#DIV/0!</v>
      </c>
    </row>
    <row r="18" spans="1:18" ht="17.25">
      <c r="A18" s="61"/>
      <c r="B18" s="10"/>
      <c r="C18" s="10"/>
      <c r="D18" s="17"/>
      <c r="E18" s="11"/>
      <c r="F18" s="21"/>
      <c r="G18" s="11"/>
      <c r="H18" s="11"/>
      <c r="I18" s="13" t="e">
        <f t="shared" si="4"/>
        <v>#DIV/0!</v>
      </c>
      <c r="J18" s="12"/>
      <c r="K18" s="12"/>
      <c r="L18" s="14" t="e">
        <f t="shared" si="0"/>
        <v>#DIV/0!</v>
      </c>
      <c r="M18" s="24" t="e">
        <f>IF(AND(I18&lt;=1.07,D18="OUI"),$C$7,
IF(AND(I18&lt;=1.07,D18="NON"),$C$8,
IF(AND(1.07&lt;I18,I18&lt;1.2,D18="OUI"),(#REF!+(#REF!*I18)),
IF(AND(10.7&lt;I18,I18&lt;1.17,D18="NON"),(#REF!*(#REF!*I18)),
IF(AND(I18&gt;1.17,D18="OUI"),$E$7,
IF(AND(I18&gt;1.17,D18="NON"),$E$8))))))</f>
        <v>#DIV/0!</v>
      </c>
      <c r="N18" s="14" t="e">
        <f t="shared" si="5"/>
        <v>#DIV/0!</v>
      </c>
      <c r="O18" s="15" t="e">
        <f t="shared" si="1"/>
        <v>#DIV/0!</v>
      </c>
      <c r="P18" s="15" t="e">
        <f t="shared" si="2"/>
        <v>#DIV/0!</v>
      </c>
      <c r="Q18" s="53" t="e">
        <f t="shared" si="6"/>
        <v>#DIV/0!</v>
      </c>
      <c r="R18" s="26" t="e">
        <f t="shared" si="3"/>
        <v>#DIV/0!</v>
      </c>
    </row>
    <row r="19" spans="1:18" ht="17.25">
      <c r="A19" s="61"/>
      <c r="B19" s="10"/>
      <c r="C19" s="10"/>
      <c r="D19" s="17"/>
      <c r="E19" s="11"/>
      <c r="F19" s="21"/>
      <c r="G19" s="11"/>
      <c r="H19" s="11"/>
      <c r="I19" s="13" t="e">
        <f t="shared" si="4"/>
        <v>#DIV/0!</v>
      </c>
      <c r="J19" s="12"/>
      <c r="K19" s="12"/>
      <c r="L19" s="14" t="e">
        <f t="shared" si="0"/>
        <v>#DIV/0!</v>
      </c>
      <c r="M19" s="24" t="e">
        <f>IF(AND(I19&lt;=1.07,D19="OUI"),$C$7,
IF(AND(I19&lt;=1.07,D19="NON"),$C$8,
IF(AND(1.07&lt;I19,I19&lt;1.2,D19="OUI"),(#REF!+(#REF!*I19)),
IF(AND(10.7&lt;I19,I19&lt;1.17,D19="NON"),(#REF!*(#REF!*I19)),
IF(AND(I19&gt;1.17,D19="OUI"),$E$7,
IF(AND(I19&gt;1.17,D19="NON"),$E$8))))))</f>
        <v>#DIV/0!</v>
      </c>
      <c r="N19" s="14" t="e">
        <f t="shared" si="5"/>
        <v>#DIV/0!</v>
      </c>
      <c r="O19" s="15" t="e">
        <f t="shared" si="1"/>
        <v>#DIV/0!</v>
      </c>
      <c r="P19" s="15" t="e">
        <f t="shared" si="2"/>
        <v>#DIV/0!</v>
      </c>
      <c r="Q19" s="53" t="e">
        <f t="shared" si="6"/>
        <v>#DIV/0!</v>
      </c>
      <c r="R19" s="26" t="e">
        <f t="shared" si="3"/>
        <v>#DIV/0!</v>
      </c>
    </row>
    <row r="20" spans="1:18" ht="17.25">
      <c r="A20" s="61"/>
      <c r="B20" s="10"/>
      <c r="C20" s="10"/>
      <c r="D20" s="17"/>
      <c r="E20" s="11"/>
      <c r="F20" s="21"/>
      <c r="G20" s="11"/>
      <c r="H20" s="11"/>
      <c r="I20" s="13" t="e">
        <f t="shared" si="4"/>
        <v>#DIV/0!</v>
      </c>
      <c r="J20" s="12"/>
      <c r="K20" s="12"/>
      <c r="L20" s="14" t="e">
        <f t="shared" si="0"/>
        <v>#DIV/0!</v>
      </c>
      <c r="M20" s="24" t="e">
        <f>IF(AND(I20&lt;=1.07,D20="OUI"),$C$7,
IF(AND(I20&lt;=1.07,D20="NON"),$C$8,
IF(AND(1.07&lt;I20,I20&lt;1.2,D20="OUI"),(#REF!+(#REF!*I20)),
IF(AND(10.7&lt;I20,I20&lt;1.17,D20="NON"),(#REF!*(#REF!*I20)),
IF(AND(I20&gt;1.17,D20="OUI"),$E$7,
IF(AND(I20&gt;1.17,D20="NON"),$E$8))))))</f>
        <v>#DIV/0!</v>
      </c>
      <c r="N20" s="14" t="e">
        <f t="shared" si="5"/>
        <v>#DIV/0!</v>
      </c>
      <c r="O20" s="15" t="e">
        <f t="shared" si="1"/>
        <v>#DIV/0!</v>
      </c>
      <c r="P20" s="15" t="e">
        <f t="shared" si="2"/>
        <v>#DIV/0!</v>
      </c>
      <c r="Q20" s="53" t="e">
        <f t="shared" si="6"/>
        <v>#DIV/0!</v>
      </c>
      <c r="R20" s="26" t="e">
        <f t="shared" si="3"/>
        <v>#DIV/0!</v>
      </c>
    </row>
    <row r="21" spans="1:18" ht="17.25">
      <c r="A21" s="61"/>
      <c r="B21" s="10"/>
      <c r="C21" s="10"/>
      <c r="D21" s="17"/>
      <c r="E21" s="11"/>
      <c r="F21" s="21"/>
      <c r="G21" s="11"/>
      <c r="H21" s="11"/>
      <c r="I21" s="13" t="e">
        <f t="shared" si="4"/>
        <v>#DIV/0!</v>
      </c>
      <c r="J21" s="12"/>
      <c r="K21" s="12"/>
      <c r="L21" s="14" t="e">
        <f t="shared" si="0"/>
        <v>#DIV/0!</v>
      </c>
      <c r="M21" s="24" t="e">
        <f>IF(AND(I21&lt;=1.07,D21="OUI"),$C$7,
IF(AND(I21&lt;=1.07,D21="NON"),$C$8,
IF(AND(1.07&lt;I21,I21&lt;1.2,D21="OUI"),(#REF!+(#REF!*I21)),
IF(AND(10.7&lt;I21,I21&lt;1.17,D21="NON"),(#REF!*(#REF!*I21)),
IF(AND(I21&gt;1.17,D21="OUI"),$E$7,
IF(AND(I21&gt;1.17,D21="NON"),$E$8))))))</f>
        <v>#DIV/0!</v>
      </c>
      <c r="N21" s="14" t="e">
        <f t="shared" si="5"/>
        <v>#DIV/0!</v>
      </c>
      <c r="O21" s="15" t="e">
        <f t="shared" si="1"/>
        <v>#DIV/0!</v>
      </c>
      <c r="P21" s="15" t="e">
        <f t="shared" si="2"/>
        <v>#DIV/0!</v>
      </c>
      <c r="Q21" s="53" t="e">
        <f t="shared" si="6"/>
        <v>#DIV/0!</v>
      </c>
      <c r="R21" s="26" t="e">
        <f t="shared" si="3"/>
        <v>#DIV/0!</v>
      </c>
    </row>
    <row r="22" spans="1:18" ht="17.25">
      <c r="A22" s="61"/>
      <c r="B22" s="10"/>
      <c r="C22" s="10"/>
      <c r="D22" s="17"/>
      <c r="E22" s="11"/>
      <c r="F22" s="21"/>
      <c r="G22" s="11"/>
      <c r="H22" s="11"/>
      <c r="I22" s="13" t="e">
        <f t="shared" si="4"/>
        <v>#DIV/0!</v>
      </c>
      <c r="J22" s="12"/>
      <c r="K22" s="12"/>
      <c r="L22" s="14" t="e">
        <f t="shared" si="0"/>
        <v>#DIV/0!</v>
      </c>
      <c r="M22" s="24" t="e">
        <f>IF(AND(I22&lt;=1.07,D22="OUI"),$C$7,
IF(AND(I22&lt;=1.07,D22="NON"),$C$8,
IF(AND(1.07&lt;I22,I22&lt;1.2,D22="OUI"),(#REF!+(#REF!*I22)),
IF(AND(10.7&lt;I22,I22&lt;1.17,D22="NON"),(#REF!*(#REF!*I22)),
IF(AND(I22&gt;1.17,D22="OUI"),$E$7,
IF(AND(I22&gt;1.17,D22="NON"),$E$8))))))</f>
        <v>#DIV/0!</v>
      </c>
      <c r="N22" s="14" t="e">
        <f t="shared" si="5"/>
        <v>#DIV/0!</v>
      </c>
      <c r="O22" s="15" t="e">
        <f t="shared" si="1"/>
        <v>#DIV/0!</v>
      </c>
      <c r="P22" s="15" t="e">
        <f t="shared" si="2"/>
        <v>#DIV/0!</v>
      </c>
      <c r="Q22" s="53" t="e">
        <f t="shared" si="6"/>
        <v>#DIV/0!</v>
      </c>
      <c r="R22" s="26" t="e">
        <f t="shared" si="3"/>
        <v>#DIV/0!</v>
      </c>
    </row>
    <row r="23" spans="1:18" ht="17.25">
      <c r="A23" s="61"/>
      <c r="B23" s="10"/>
      <c r="C23" s="10"/>
      <c r="D23" s="17"/>
      <c r="E23" s="11"/>
      <c r="F23" s="21"/>
      <c r="G23" s="11"/>
      <c r="H23" s="11"/>
      <c r="I23" s="13" t="e">
        <f t="shared" si="4"/>
        <v>#DIV/0!</v>
      </c>
      <c r="J23" s="12"/>
      <c r="K23" s="12"/>
      <c r="L23" s="14" t="e">
        <f t="shared" si="0"/>
        <v>#DIV/0!</v>
      </c>
      <c r="M23" s="24" t="e">
        <f>IF(AND(I23&lt;=1.07,D23="OUI"),$C$7,
IF(AND(I23&lt;=1.07,D23="NON"),$C$8,
IF(AND(1.07&lt;I23,I23&lt;1.2,D23="OUI"),(#REF!+(#REF!*I23)),
IF(AND(10.7&lt;I23,I23&lt;1.17,D23="NON"),(#REF!*(#REF!*I23)),
IF(AND(I23&gt;1.17,D23="OUI"),$E$7,
IF(AND(I23&gt;1.17,D23="NON"),$E$8))))))</f>
        <v>#DIV/0!</v>
      </c>
      <c r="N23" s="14" t="e">
        <f t="shared" si="5"/>
        <v>#DIV/0!</v>
      </c>
      <c r="O23" s="15" t="e">
        <f t="shared" si="1"/>
        <v>#DIV/0!</v>
      </c>
      <c r="P23" s="15" t="e">
        <f t="shared" si="2"/>
        <v>#DIV/0!</v>
      </c>
      <c r="Q23" s="53" t="e">
        <f t="shared" si="6"/>
        <v>#DIV/0!</v>
      </c>
      <c r="R23" s="26" t="e">
        <f t="shared" si="3"/>
        <v>#DIV/0!</v>
      </c>
    </row>
    <row r="24" spans="1:18" ht="17.25">
      <c r="A24" s="61"/>
      <c r="B24" s="10"/>
      <c r="C24" s="10"/>
      <c r="D24" s="17"/>
      <c r="E24" s="11"/>
      <c r="F24" s="21"/>
      <c r="G24" s="11"/>
      <c r="H24" s="11"/>
      <c r="I24" s="13" t="e">
        <f t="shared" si="4"/>
        <v>#DIV/0!</v>
      </c>
      <c r="J24" s="12"/>
      <c r="K24" s="12"/>
      <c r="L24" s="14" t="e">
        <f t="shared" si="0"/>
        <v>#DIV/0!</v>
      </c>
      <c r="M24" s="24" t="e">
        <f>IF(AND(I24&lt;=1.07,D24="OUI"),$C$7,
IF(AND(I24&lt;=1.07,D24="NON"),$C$8,
IF(AND(1.07&lt;I24,I24&lt;1.2,D24="OUI"),(#REF!+(#REF!*I24)),
IF(AND(10.7&lt;I24,I24&lt;1.17,D24="NON"),(#REF!*(#REF!*I24)),
IF(AND(I24&gt;1.17,D24="OUI"),$E$7,
IF(AND(I24&gt;1.17,D24="NON"),$E$8))))))</f>
        <v>#DIV/0!</v>
      </c>
      <c r="N24" s="14" t="e">
        <f t="shared" si="5"/>
        <v>#DIV/0!</v>
      </c>
      <c r="O24" s="15" t="e">
        <f t="shared" si="1"/>
        <v>#DIV/0!</v>
      </c>
      <c r="P24" s="15" t="e">
        <f t="shared" si="2"/>
        <v>#DIV/0!</v>
      </c>
      <c r="Q24" s="53" t="e">
        <f t="shared" si="6"/>
        <v>#DIV/0!</v>
      </c>
      <c r="R24" s="26" t="e">
        <f t="shared" si="3"/>
        <v>#DIV/0!</v>
      </c>
    </row>
    <row r="25" spans="1:18">
      <c r="C25" s="3"/>
      <c r="J25" s="4"/>
      <c r="K25" s="4"/>
      <c r="Q25" s="38"/>
      <c r="R25" s="2"/>
    </row>
    <row r="26" spans="1:18">
      <c r="I26" s="5"/>
      <c r="L26" s="6"/>
      <c r="M26" s="6"/>
      <c r="N26" s="6"/>
      <c r="Q26" s="39"/>
      <c r="R26" s="7"/>
    </row>
    <row r="27" spans="1:18">
      <c r="J27" s="4"/>
      <c r="K27" s="4"/>
      <c r="O27" s="6"/>
      <c r="P27" s="6"/>
      <c r="Q27" s="39"/>
      <c r="R27" s="6"/>
    </row>
    <row r="28" spans="1:18">
      <c r="J28" s="4"/>
      <c r="K28" s="4"/>
      <c r="Q28" s="39"/>
      <c r="R28" s="8"/>
    </row>
    <row r="29" spans="1:18" ht="15" customHeight="1">
      <c r="C29" s="16"/>
      <c r="J29" s="4"/>
      <c r="K29" s="4"/>
      <c r="Q29" s="39"/>
      <c r="R29" s="8"/>
    </row>
    <row r="30" spans="1:18">
      <c r="B30" s="16"/>
      <c r="J30" s="4"/>
      <c r="K30" s="4"/>
      <c r="Q30" s="39"/>
      <c r="R30" s="8"/>
    </row>
    <row r="31" spans="1:18">
      <c r="B31" s="16"/>
      <c r="J31" s="4"/>
      <c r="K31" s="4"/>
      <c r="Q31" s="39"/>
      <c r="R31" s="7"/>
    </row>
    <row r="32" spans="1:18">
      <c r="J32" s="4"/>
      <c r="K32" s="4"/>
      <c r="Q32" s="39"/>
      <c r="R32" s="7"/>
    </row>
    <row r="33" spans="17:17">
      <c r="Q33" s="38"/>
    </row>
    <row r="34" spans="17:17">
      <c r="Q34" s="38"/>
    </row>
    <row r="35" spans="17:17">
      <c r="Q35" s="38"/>
    </row>
    <row r="36" spans="17:17">
      <c r="Q36" s="38"/>
    </row>
    <row r="37" spans="17:17">
      <c r="Q37" s="38"/>
    </row>
    <row r="38" spans="17:17">
      <c r="Q38" s="38"/>
    </row>
  </sheetData>
  <sheetProtection algorithmName="SHA-512" hashValue="OPnFkyvYO55LLQXkoEuMIyVpI6LDWDCIUvS9ugiLTWVRn+7kydIOxCA2Qtb46Nf+yE4tkqHn5Si3SSdzV/7Qhw==" saltValue="B1x/9oOdXIvNSgrE5wyPDQ==" spinCount="100000" sheet="1" objects="1" scenarios="1"/>
  <protectedRanges>
    <protectedRange sqref="J13:K24" name="Plage3"/>
    <protectedRange sqref="G13:H24" name="Plage2"/>
    <protectedRange sqref="B13:F24" name="Plage1"/>
  </protectedRanges>
  <mergeCells count="8">
    <mergeCell ref="P11:Q11"/>
    <mergeCell ref="A13:A24"/>
    <mergeCell ref="E11:I11"/>
    <mergeCell ref="C11:D11"/>
    <mergeCell ref="E2:N2"/>
    <mergeCell ref="E3:N3"/>
    <mergeCell ref="L11:N11"/>
    <mergeCell ref="J11:K11"/>
  </mergeCells>
  <dataValidations count="3">
    <dataValidation type="list" allowBlank="1" showInputMessage="1" showErrorMessage="1" sqref="AA6:AA9 F13:F24" xr:uid="{AF7AAA52-9F58-41BB-8F83-2BA483C357FB}">
      <formula1>$AA$6:$AA$9</formula1>
    </dataValidation>
    <dataValidation type="list" allowBlank="1" showInputMessage="1" showErrorMessage="1" sqref="Y6:Y8 D13:D24" xr:uid="{73984B4D-F2BD-4EE5-A654-86408B3937DE}">
      <formula1>$Y$6:$Y$8</formula1>
    </dataValidation>
    <dataValidation type="list" allowBlank="1" showInputMessage="1" showErrorMessage="1" sqref="W6:W10" xr:uid="{DE468139-0C02-4CE8-B436-D2E3644638F1}">
      <formula1>$W$6:$W$10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2E05E940AD94E9E7C8A68762F5779" ma:contentTypeVersion="6" ma:contentTypeDescription="Crée un document." ma:contentTypeScope="" ma:versionID="60b3cbc69f29eac1a4aeefef7cdee246">
  <xsd:schema xmlns:xsd="http://www.w3.org/2001/XMLSchema" xmlns:xs="http://www.w3.org/2001/XMLSchema" xmlns:p="http://schemas.microsoft.com/office/2006/metadata/properties" xmlns:ns2="3365f386-2374-42fc-b6b4-c557f69a2daa" xmlns:ns3="a7f5b718-a7cf-4e1d-a1fe-54396bb1ab08" targetNamespace="http://schemas.microsoft.com/office/2006/metadata/properties" ma:root="true" ma:fieldsID="a1713ec2743f43dd1bb834e81f23e32f" ns2:_="" ns3:_="">
    <xsd:import namespace="3365f386-2374-42fc-b6b4-c557f69a2daa"/>
    <xsd:import namespace="a7f5b718-a7cf-4e1d-a1fe-54396bb1a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5f386-2374-42fc-b6b4-c557f69a2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5b718-a7cf-4e1d-a1fe-54396bb1a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F8DB0-C6CC-49D1-A6F7-974BF949BD9C}"/>
</file>

<file path=customXml/itemProps2.xml><?xml version="1.0" encoding="utf-8"?>
<ds:datastoreItem xmlns:ds="http://schemas.openxmlformats.org/officeDocument/2006/customXml" ds:itemID="{BE6530EB-3E61-41B5-82EE-D0E7D8EC0A9F}"/>
</file>

<file path=customXml/itemProps3.xml><?xml version="1.0" encoding="utf-8"?>
<ds:datastoreItem xmlns:ds="http://schemas.openxmlformats.org/officeDocument/2006/customXml" ds:itemID="{7B3F0265-174E-4900-AC6D-0C8010221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CNAF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 BOLAND 921</dc:creator>
  <cp:keywords/>
  <dc:description/>
  <cp:lastModifiedBy>Ilona BOLAND 921</cp:lastModifiedBy>
  <cp:revision/>
  <dcterms:created xsi:type="dcterms:W3CDTF">2024-10-18T09:23:41Z</dcterms:created>
  <dcterms:modified xsi:type="dcterms:W3CDTF">2025-01-13T11:15:56Z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0x0101006762E05E940AD94E9E7C8A68762F5779</vt:lpwstr>
  </property>
</Properties>
</file>