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AF22-E-Offredeservicepartenaires-SERVICECOM-OSP/Documents partages/Service AFC-contrôle/Réel 2025/FJT/"/>
    </mc:Choice>
  </mc:AlternateContent>
  <xr:revisionPtr revIDLastSave="5" documentId="8_{17E225C0-6814-42C8-8144-E9EFACE32700}" xr6:coauthVersionLast="47" xr6:coauthVersionMax="47" xr10:uidLastSave="{EC47E970-F178-48C9-8EAF-75B9154C5CBE}"/>
  <bookViews>
    <workbookView xWindow="330" yWindow="-120" windowWidth="28590" windowHeight="15720" tabRatio="758" activeTab="3" xr2:uid="{F8F776B7-563A-4B23-9D1B-4435483FFEC4}"/>
  </bookViews>
  <sheets>
    <sheet name="Lisez-moi" sheetId="8" r:id="rId1"/>
    <sheet name="Durée d'ouverture" sheetId="10" r:id="rId2"/>
    <sheet name="Nombre d'ETP" sheetId="2" r:id="rId3"/>
    <sheet name="Nombre de places ouvertes" sheetId="11" r:id="rId4"/>
    <sheet name="Places conventionnées tiers" sheetId="12" r:id="rId5"/>
  </sheets>
  <definedNames>
    <definedName name="dernier_mois">'Durée d''ouverture'!$I$14</definedName>
    <definedName name="premier_mois">'Durée d''ouverture'!$I$13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0" l="1"/>
  <c r="D5" i="10"/>
  <c r="D6" i="10" s="1"/>
  <c r="F5" i="10"/>
  <c r="F6" i="10" s="1"/>
  <c r="E110" i="12"/>
  <c r="O44" i="8"/>
  <c r="F42" i="8"/>
  <c r="F41" i="8"/>
  <c r="E28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42" i="8"/>
  <c r="E41" i="8"/>
  <c r="D110" i="12"/>
  <c r="D101" i="12"/>
  <c r="D102" i="12"/>
  <c r="D103" i="12"/>
  <c r="D104" i="12"/>
  <c r="D105" i="12"/>
  <c r="D106" i="12"/>
  <c r="D107" i="12"/>
  <c r="D108" i="12"/>
  <c r="D109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O35" i="8"/>
  <c r="O23" i="8"/>
  <c r="O22" i="8"/>
  <c r="O20" i="8"/>
  <c r="O19" i="8"/>
  <c r="O18" i="8"/>
  <c r="O17" i="8"/>
  <c r="O16" i="8"/>
  <c r="O27" i="8"/>
  <c r="O26" i="8"/>
  <c r="O25" i="8"/>
  <c r="I6" i="10" l="1"/>
  <c r="J6" i="10" s="1"/>
  <c r="G6" i="10"/>
  <c r="H6" i="10" s="1"/>
  <c r="B10" i="10"/>
  <c r="C6" i="12" s="1"/>
  <c r="G5" i="10"/>
  <c r="H5" i="10" s="1"/>
  <c r="I5" i="10"/>
  <c r="D11" i="12"/>
  <c r="E11" i="12" s="1"/>
  <c r="F5" i="12" s="1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12" i="12"/>
  <c r="D13" i="12"/>
  <c r="D14" i="12"/>
  <c r="D15" i="12"/>
  <c r="D16" i="12"/>
  <c r="D17" i="12"/>
  <c r="D18" i="12"/>
  <c r="D19" i="12"/>
  <c r="D20" i="12"/>
  <c r="D21" i="12"/>
  <c r="D22" i="12"/>
  <c r="B6" i="12"/>
  <c r="A6" i="12"/>
  <c r="C14" i="10"/>
  <c r="P11" i="2"/>
  <c r="B14" i="10" l="1"/>
  <c r="I14" i="10" s="1"/>
  <c r="J5" i="10"/>
  <c r="B13" i="10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A6" i="11" l="1"/>
  <c r="A6" i="2"/>
  <c r="B6" i="2"/>
  <c r="B6" i="11"/>
  <c r="B12" i="10"/>
  <c r="C6" i="11" s="1"/>
  <c r="N5" i="11" s="1"/>
  <c r="C6" i="2" l="1"/>
  <c r="O12" i="2" s="1"/>
  <c r="O58" i="2" l="1"/>
  <c r="O53" i="2"/>
  <c r="O47" i="2"/>
  <c r="O38" i="2"/>
  <c r="O13" i="2"/>
  <c r="N6" i="2" s="1"/>
  <c r="O54" i="2"/>
  <c r="O26" i="2"/>
  <c r="O48" i="2"/>
  <c r="O18" i="2"/>
  <c r="O33" i="2"/>
  <c r="O19" i="2"/>
  <c r="O20" i="2"/>
  <c r="O49" i="2"/>
  <c r="O60" i="2"/>
  <c r="O55" i="2"/>
  <c r="O17" i="2"/>
  <c r="O56" i="2"/>
  <c r="O37" i="2"/>
  <c r="O23" i="2"/>
  <c r="O30" i="2"/>
  <c r="O31" i="2"/>
  <c r="O11" i="2"/>
  <c r="O25" i="2"/>
  <c r="O29" i="2"/>
  <c r="O42" i="2"/>
  <c r="O24" i="2"/>
  <c r="O59" i="2"/>
  <c r="O39" i="2"/>
  <c r="O44" i="2"/>
  <c r="O41" i="2"/>
  <c r="O40" i="2"/>
  <c r="O16" i="2"/>
  <c r="O34" i="2"/>
  <c r="O15" i="2"/>
  <c r="O57" i="2"/>
  <c r="O45" i="2"/>
  <c r="O14" i="2"/>
  <c r="O32" i="2"/>
  <c r="O36" i="2"/>
  <c r="O28" i="2"/>
  <c r="O27" i="2"/>
  <c r="O21" i="2"/>
  <c r="O52" i="2"/>
  <c r="O22" i="2"/>
  <c r="O35" i="2"/>
  <c r="O50" i="2"/>
  <c r="O43" i="2"/>
  <c r="O46" i="2"/>
  <c r="O51" i="2"/>
  <c r="N4" i="2"/>
  <c r="N5" i="2"/>
</calcChain>
</file>

<file path=xl/sharedStrings.xml><?xml version="1.0" encoding="utf-8"?>
<sst xmlns="http://schemas.openxmlformats.org/spreadsheetml/2006/main" count="274" uniqueCount="194">
  <si>
    <t>SERVICE AFAS : utilitaire d'aide à la saisie des données destiné aux gestionnaires de FJT</t>
  </si>
  <si>
    <r>
      <rPr>
        <sz val="12"/>
        <rFont val="Arial"/>
        <family val="2"/>
      </rPr>
      <t>Afin d'aider les gestionnaires de Foyers jeunes travailleurs dans la saisie de leurs données dans le service Afas, votre Caf m</t>
    </r>
    <r>
      <rPr>
        <sz val="12"/>
        <color theme="1"/>
        <rFont val="Arial"/>
        <family val="2"/>
      </rPr>
      <t xml:space="preserve">et à disposition un utilitaire permettant de calculer :
         - le nombre d'ETP à déclarer pour chaque catégorie professionnelle ;
         - le nombre de places ouvertes ;
         - le nombre de places conventionnées avec un tiers.
Cet utilitaire se décompose en 4 onglets : 
       </t>
    </r>
    <r>
      <rPr>
        <sz val="12"/>
        <color rgb="FF00B050"/>
        <rFont val="Arial"/>
        <family val="2"/>
      </rPr>
      <t xml:space="preserve">  1.</t>
    </r>
    <r>
      <rPr>
        <sz val="12"/>
        <color theme="1"/>
        <rFont val="Arial"/>
        <family val="2"/>
      </rPr>
      <t xml:space="preserve"> Durée d'ouverture : première étage indispensable avant d'utiliser les autres onglets
        </t>
    </r>
    <r>
      <rPr>
        <sz val="12"/>
        <color rgb="FFFF0000"/>
        <rFont val="Arial"/>
        <family val="2"/>
      </rPr>
      <t xml:space="preserve"> </t>
    </r>
    <r>
      <rPr>
        <sz val="12"/>
        <color rgb="FF00B050"/>
        <rFont val="Arial"/>
        <family val="2"/>
      </rPr>
      <t>2.</t>
    </r>
    <r>
      <rPr>
        <sz val="12"/>
        <color theme="1"/>
        <rFont val="Arial"/>
        <family val="2"/>
      </rPr>
      <t xml:space="preserve"> Nombre d'ETP
         </t>
    </r>
    <r>
      <rPr>
        <sz val="12"/>
        <color rgb="FF00B050"/>
        <rFont val="Arial"/>
        <family val="2"/>
      </rPr>
      <t>3.</t>
    </r>
    <r>
      <rPr>
        <sz val="12"/>
        <color theme="1"/>
        <rFont val="Arial"/>
        <family val="2"/>
      </rPr>
      <t xml:space="preserve"> Nombre de places ouvertes
        </t>
    </r>
    <r>
      <rPr>
        <sz val="12"/>
        <color rgb="FFFF0000"/>
        <rFont val="Arial"/>
        <family val="2"/>
      </rPr>
      <t xml:space="preserve"> </t>
    </r>
    <r>
      <rPr>
        <sz val="12"/>
        <color rgb="FF00B050"/>
        <rFont val="Arial"/>
        <family val="2"/>
      </rPr>
      <t xml:space="preserve">4. </t>
    </r>
    <r>
      <rPr>
        <sz val="12"/>
        <color theme="1"/>
        <rFont val="Arial"/>
        <family val="2"/>
      </rPr>
      <t>Nombre de places conventionnées avec un tiers
L'utilisation de cet utilitaire est facultative.</t>
    </r>
  </si>
  <si>
    <t>Exemples</t>
  </si>
  <si>
    <t>Votre activité est ouverte entre mars et novembre</t>
  </si>
  <si>
    <t>En mars, l'activité débute avec 5 ressources</t>
  </si>
  <si>
    <t xml:space="preserve">M. Martin     </t>
  </si>
  <si>
    <t>Directeur à temps plein</t>
  </si>
  <si>
    <t>Mme Bernard</t>
  </si>
  <si>
    <t>Fonction socio-éducative à temps plein</t>
  </si>
  <si>
    <t xml:space="preserve">M. Thomas   </t>
  </si>
  <si>
    <t>Fonction socio-éducative à mi temps</t>
  </si>
  <si>
    <t>Mme Robert</t>
  </si>
  <si>
    <t xml:space="preserve">Appui à la fonction socio-éducative à temps plein  </t>
  </si>
  <si>
    <t>M. Richard</t>
  </si>
  <si>
    <t xml:space="preserve">Appui à la fonction socio-éducative à 80 % </t>
  </si>
  <si>
    <t>Evénements en cours d'année</t>
  </si>
  <si>
    <t>M. Thomas bascule à 80 % à partir de juin</t>
  </si>
  <si>
    <t>M. Bernard quitte l'activité fin août, il est remplacé en septembre par Mme Durand qui assure plusieurs activités :
     - 75 % fonction socio-éducative
     - 25 % appui à la fonction socio-éducative
=&gt; pour matérialiser les 2 fonctions, il serait nécessaire d'utiliser 2 lignes distinctes dans l'utilitaire (1 pour la fonction d'appui et 1 autre pour celle liée à la fonction socio-éducative)</t>
  </si>
  <si>
    <t>Ressources</t>
  </si>
  <si>
    <t>Activité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</si>
  <si>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</si>
  <si>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</si>
  <si>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</si>
  <si>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</si>
  <si>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</si>
  <si>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</si>
  <si>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</si>
  <si>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</si>
  <si>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</si>
  <si>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</si>
  <si>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</si>
  <si>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</si>
  <si>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M. Martin</t>
  </si>
  <si>
    <t>Direction</t>
  </si>
  <si>
    <t>Fonction socio-éducative</t>
  </si>
  <si>
    <t>Appui à la fonction socio-éducative</t>
  </si>
  <si>
    <t>Mme Durand</t>
  </si>
  <si>
    <t>A déclarer sous AFAS</t>
  </si>
  <si>
    <t>Nombre total d'ETP exerçant une fonction socio-éducative</t>
  </si>
  <si>
    <t>Nombre total d'ETP exerçant une fonction d'appui à la fonction socio-éducative</t>
  </si>
  <si>
    <t>Nombre total d'ETP exerçant une fonction de Direction</t>
  </si>
  <si>
    <t>Le nombre de places de votre agrément évolue au cours de l'exercice</t>
  </si>
  <si>
    <t>Vous débutez en mars avec un agrément à 30 places. A partir de septembre cet agrément évolue, le nombre de places augmente à 40.</t>
  </si>
  <si>
    <t>Nombre de places agréées</t>
  </si>
  <si>
    <t>Nombre de places ouvertes</t>
  </si>
  <si>
    <t>Le nombre de places occupées par un jeune conventionné avec un tiers évolue au cours de l'exercice</t>
  </si>
  <si>
    <t>Une place est occupée par un jeune conventionné tiers pendant 2 mois dans l'année (en mars et avril).
Une autre place est occupée par un jeune conventionné tiers pendant 4 mois (de septembre à fin décembre)</t>
  </si>
  <si>
    <t>Date de la 1ère nuitée</t>
  </si>
  <si>
    <t>Date de la dernière nuitée</t>
  </si>
  <si>
    <t>Nombre de nuitées</t>
  </si>
  <si>
    <t>Nombre de places conventionnées tiers proratisé</t>
  </si>
  <si>
    <t>Jeune conventionné avec un tiers n° 1</t>
  </si>
  <si>
    <t>Jeune conventionné avec un tiers n° 2</t>
  </si>
  <si>
    <t>Nombre de places conventionnées avec un tiers</t>
  </si>
  <si>
    <r>
      <rPr>
        <b/>
        <sz val="16"/>
        <color rgb="FF00B050"/>
        <rFont val="Arial"/>
        <family val="2"/>
      </rPr>
      <t xml:space="preserve">Calculer votre durée d'ouverture </t>
    </r>
    <r>
      <rPr>
        <b/>
        <sz val="12"/>
        <color rgb="FF00B050"/>
        <rFont val="Arial"/>
        <family val="2"/>
      </rPr>
      <t>(étape obligatoire avant d'utiliser les autres onglets)</t>
    </r>
  </si>
  <si>
    <t>janvier</t>
  </si>
  <si>
    <t>Quelle année souhaitez-vous déclarer ?</t>
  </si>
  <si>
    <t>février</t>
  </si>
  <si>
    <r>
      <t xml:space="preserve">Votre équipement/service est-il ouvert sur l'ensemble de l'année à déclarer ?
</t>
    </r>
    <r>
      <rPr>
        <sz val="12"/>
        <rFont val="Arial"/>
        <family val="2"/>
      </rPr>
      <t>(du 01/01/N au 31/12/ N)</t>
    </r>
  </si>
  <si>
    <t>mars</t>
  </si>
  <si>
    <t>Premier jour</t>
  </si>
  <si>
    <t>Dernier jour</t>
  </si>
  <si>
    <t>avril</t>
  </si>
  <si>
    <t>mai</t>
  </si>
  <si>
    <t>juin</t>
  </si>
  <si>
    <t>Période d'ouverture calculée en mois et en jours</t>
  </si>
  <si>
    <t>juillet</t>
  </si>
  <si>
    <t>août</t>
  </si>
  <si>
    <t>Nombre de jours d'ouverture</t>
  </si>
  <si>
    <t>septembre</t>
  </si>
  <si>
    <t>octobre</t>
  </si>
  <si>
    <t>Nombre de mois d'ouverture</t>
  </si>
  <si>
    <t xml:space="preserve"> =&gt; Nombre de mois d'ouverture à déclarer dans le portail AFAS</t>
  </si>
  <si>
    <t>novembre</t>
  </si>
  <si>
    <t>Premier mois d'ouverture à considérer pour l'exercice</t>
  </si>
  <si>
    <t>décembre</t>
  </si>
  <si>
    <t>Dernier mois d'ouverture à considérer pour l'exercice</t>
  </si>
  <si>
    <t>Dès lors que l’équipement/service est ouvert 1 jour, le mois associé est considéré comme ouvert. Les périodes de fermeture pour congés annuels ne doivent pas être décomptées. 
     Exemple : Un équipement/service ouvert de janvier à décembre et fermé sur l’ensemble du mois d’août pour congés doit déclarer 12 mois d’ouverture.
     Exemple : Un équipement/service ferme 10 jours pour travaux au cours du mois de février, le mois est considéré comme ayant été effectué.</t>
  </si>
  <si>
    <t>Calculer le nombre d'ETP à déclarer</t>
  </si>
  <si>
    <t>Mois</t>
  </si>
  <si>
    <t>Exercice déclaré</t>
  </si>
  <si>
    <t>Données à déclarer dans le portail AFAS</t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</si>
  <si>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mois d'activité considéré</t>
    </r>
  </si>
  <si>
    <t>Dernier mois d'activité considéré</t>
  </si>
  <si>
    <t xml:space="preserve"> =&gt; Si cette période ne correspond pas à votre situation, veuillez corriger l'onglet "Durée d'ouverture"</t>
  </si>
  <si>
    <r>
      <t>Dans le tableau ci-dessous, vos mois d’ouverture apparaissent sur fond jaune.
L’activité de chacune de vos ressources est matérialisée par une ligne de saisie.
Pour chaque ressource, sélectionner</t>
    </r>
    <r>
      <rPr>
        <b/>
        <sz val="12"/>
        <color rgb="FFFF0000"/>
        <rFont val="Arial"/>
        <family val="2"/>
      </rPr>
      <t xml:space="preserve"> l'activité </t>
    </r>
    <r>
      <rPr>
        <sz val="12"/>
        <rFont val="Arial"/>
        <family val="2"/>
      </rPr>
      <t>correspondante à l'aide de la liste déroulante (</t>
    </r>
    <r>
      <rPr>
        <sz val="12"/>
        <color theme="1"/>
        <rFont val="Arial"/>
        <family val="2"/>
      </rPr>
      <t>Fonction socio-éducative / Appui à la fonction socio-éducative / Fonction de Direction), puis renseigner son volume d’activité mensuel.
     Exemples : saisir 100 % si la personne est à temps plein, 80 % si elle est au 4/5</t>
    </r>
    <r>
      <rPr>
        <vertAlign val="superscript"/>
        <sz val="12"/>
        <color theme="1"/>
        <rFont val="Arial"/>
        <family val="2"/>
      </rPr>
      <t>ème</t>
    </r>
    <r>
      <rPr>
        <sz val="12"/>
        <color theme="1"/>
        <rFont val="Arial"/>
        <family val="2"/>
      </rPr>
      <t>, 50 % si elle est à mi-temps (si besoin des exemples sont disponibles dans l’onglet "Lisez-moi").
     A noter : 
       1 : Sur les périodes de congés annuels, veuillez renseigner le volume habituel de chaque ressource. 
       2 : En cas d‘embauche, de départ, de modification du temps de travail (hausse / baisse), il convient de retenir le volume d'activité (%) le plus important et cela sur l’ensemble du mois concerné.
          Exemple : Passage d’un mi-temps à un temps plein au cours du mois de février, il convient d’indiquer 100 % pour le mois de février.
          Exemple : Embauche d’un agent à 80 % le 20 juin, il convient d’indiquer 80 % pour l’ensemble du mois de juin.
          Exemple : Départ d’un agent à mi-temps au cours du mois de novembre, il convient d’indiquer 50 % pour le mois de novembre</t>
    </r>
  </si>
  <si>
    <t>Activité - (à sélectionner)</t>
  </si>
  <si>
    <t>Calculer le nombre de places ouvertes</t>
  </si>
  <si>
    <t>Calculer le nombre de places conventionnées avec un tiers</t>
  </si>
  <si>
    <t>Donnée à déclarer dans le portail AFAS</t>
  </si>
  <si>
    <r>
      <t>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jour d'activité considéré</t>
    </r>
  </si>
  <si>
    <t>Dernier jour d'activité considéré</t>
  </si>
  <si>
    <t>La période d'accueil des jeunes conventionnées avec un tiers varie au cours de l'exercice.
Pour déterminer au mieux le nombre de places occupées, conventionnées avec un tiers, à déclarer, nous vous demandons de saisir pour chaque jeune conventionné avec un tiers, la période (date de la 1ère nuitée et de la dernère nuitée) correspondante.</t>
  </si>
  <si>
    <t>Nombre de places conventionnées et occupées par un tiers proratisé</t>
  </si>
  <si>
    <t>Jeune conventionné avec un tiers n° 3</t>
  </si>
  <si>
    <t>Jeune conventionné avec un tiers n° 4</t>
  </si>
  <si>
    <t>Jeune conventionné avec un tiers n° 5</t>
  </si>
  <si>
    <t>Jeune conventionné avec un tiers n° 6</t>
  </si>
  <si>
    <t>Jeune conventionné avec un tiers n° 7</t>
  </si>
  <si>
    <t>Jeune conventionné avec un tiers n° 8</t>
  </si>
  <si>
    <t>Jeune conventionné avec un tiers n° 9</t>
  </si>
  <si>
    <t>Jeune conventionné avec un tiers n° 10</t>
  </si>
  <si>
    <t>Jeune conventionné avec un tiers n° 11</t>
  </si>
  <si>
    <t>Jeune conventionné avec un tiers n° 12</t>
  </si>
  <si>
    <t>Jeune conventionné avec un tiers n° 13</t>
  </si>
  <si>
    <t>Jeune conventionné avec un tiers n° 14</t>
  </si>
  <si>
    <t>Jeune conventionné avec un tiers n° 15</t>
  </si>
  <si>
    <t>Jeune conventionné avec un tiers n° 16</t>
  </si>
  <si>
    <t>Jeune conventionné avec un tiers n° 17</t>
  </si>
  <si>
    <t>Jeune conventionné avec un tiers n° 18</t>
  </si>
  <si>
    <t>Jeune conventionné avec un tiers n° 19</t>
  </si>
  <si>
    <t>Jeune conventionné avec un tiers n° 20</t>
  </si>
  <si>
    <t>Jeune conventionné avec un tiers n° 21</t>
  </si>
  <si>
    <t>Jeune conventionné avec un tiers n° 22</t>
  </si>
  <si>
    <t>Jeune conventionné avec un tiers n° 23</t>
  </si>
  <si>
    <t>Jeune conventionné avec un tiers n° 24</t>
  </si>
  <si>
    <t>Jeune conventionné avec un tiers n° 25</t>
  </si>
  <si>
    <t>Jeune conventionné avec un tiers n° 26</t>
  </si>
  <si>
    <t>Jeune conventionné avec un tiers n° 27</t>
  </si>
  <si>
    <t>Jeune conventionné avec un tiers n° 28</t>
  </si>
  <si>
    <t>Jeune conventionné avec un tiers n° 29</t>
  </si>
  <si>
    <t>Jeune conventionné avec un tiers n° 30</t>
  </si>
  <si>
    <t>Jeune conventionné avec un tiers n° 31</t>
  </si>
  <si>
    <t>Jeune conventionné avec un tiers n° 32</t>
  </si>
  <si>
    <t>Jeune conventionné avec un tiers n° 33</t>
  </si>
  <si>
    <t>Jeune conventionné avec un tiers n° 34</t>
  </si>
  <si>
    <t>Jeune conventionné avec un tiers n° 35</t>
  </si>
  <si>
    <t>Jeune conventionné avec un tiers n° 36</t>
  </si>
  <si>
    <t>Jeune conventionné avec un tiers n° 37</t>
  </si>
  <si>
    <t>Jeune conventionné avec un tiers n° 38</t>
  </si>
  <si>
    <t>Jeune conventionné avec un tiers n° 39</t>
  </si>
  <si>
    <t>Jeune conventionné avec un tiers n° 40</t>
  </si>
  <si>
    <t>Jeune conventionné avec un tiers n° 41</t>
  </si>
  <si>
    <t>Jeune conventionné avec un tiers n° 42</t>
  </si>
  <si>
    <t>Jeune conventionné avec un tiers n° 43</t>
  </si>
  <si>
    <t>Jeune conventionné avec un tiers n° 44</t>
  </si>
  <si>
    <t>Jeune conventionné avec un tiers n° 45</t>
  </si>
  <si>
    <t>Jeune conventionné avec un tiers n° 46</t>
  </si>
  <si>
    <t>Jeune conventionné avec un tiers n° 47</t>
  </si>
  <si>
    <t>Jeune conventionné avec un tiers n° 48</t>
  </si>
  <si>
    <t>Jeune conventionné avec un tiers n° 49</t>
  </si>
  <si>
    <t>Jeune conventionné avec un tiers n° 50</t>
  </si>
  <si>
    <t>Jeune conventionné avec un tiers n° 51</t>
  </si>
  <si>
    <t>Jeune conventionné avec un tiers n° 52</t>
  </si>
  <si>
    <t>Jeune conventionné avec un tiers n° 53</t>
  </si>
  <si>
    <t>Jeune conventionné avec un tiers n° 54</t>
  </si>
  <si>
    <t>Jeune conventionné avec un tiers n° 55</t>
  </si>
  <si>
    <t>Jeune conventionné avec un tiers n° 56</t>
  </si>
  <si>
    <t>Jeune conventionné avec un tiers n° 57</t>
  </si>
  <si>
    <t>Jeune conventionné avec un tiers n° 58</t>
  </si>
  <si>
    <t>Jeune conventionné avec un tiers n° 59</t>
  </si>
  <si>
    <t>Jeune conventionné avec un tiers n° 60</t>
  </si>
  <si>
    <t>Jeune conventionné avec un tiers n° 61</t>
  </si>
  <si>
    <t>Jeune conventionné avec un tiers n° 62</t>
  </si>
  <si>
    <t>Jeune conventionné avec un tiers n° 63</t>
  </si>
  <si>
    <t>Jeune conventionné avec un tiers n° 64</t>
  </si>
  <si>
    <t>Jeune conventionné avec un tiers n° 65</t>
  </si>
  <si>
    <t>Jeune conventionné avec un tiers n° 66</t>
  </si>
  <si>
    <t>Jeune conventionné avec un tiers n° 67</t>
  </si>
  <si>
    <t>Jeune conventionné avec un tiers n° 68</t>
  </si>
  <si>
    <t>Jeune conventionné avec un tiers n° 69</t>
  </si>
  <si>
    <t>Jeune conventionné avec un tiers n° 70</t>
  </si>
  <si>
    <t>Jeune conventionné avec un tiers n° 71</t>
  </si>
  <si>
    <t>Jeune conventionné avec un tiers n° 72</t>
  </si>
  <si>
    <t>Jeune conventionné avec un tiers n° 73</t>
  </si>
  <si>
    <t>Jeune conventionné avec un tiers n° 74</t>
  </si>
  <si>
    <t>Jeune conventionné avec un tiers n° 75</t>
  </si>
  <si>
    <t>Jeune conventionné avec un tiers n° 76</t>
  </si>
  <si>
    <t>Jeune conventionné avec un tiers n° 77</t>
  </si>
  <si>
    <t>Jeune conventionné avec un tiers n° 78</t>
  </si>
  <si>
    <t>Jeune conventionné avec un tiers n° 79</t>
  </si>
  <si>
    <t>Jeune conventionné avec un tiers n° 80</t>
  </si>
  <si>
    <t>Jeune conventionné avec un tiers n° 81</t>
  </si>
  <si>
    <t>Jeune conventionné avec un tiers n° 82</t>
  </si>
  <si>
    <t>Jeune conventionné avec un tiers n° 83</t>
  </si>
  <si>
    <t>Jeune conventionné avec un tiers n° 84</t>
  </si>
  <si>
    <t>Jeune conventionné avec un tiers n° 85</t>
  </si>
  <si>
    <t>Jeune conventionné avec un tiers n° 86</t>
  </si>
  <si>
    <t>Jeune conventionné avec un tiers n° 87</t>
  </si>
  <si>
    <t>Jeune conventionné avec un tiers n° 88</t>
  </si>
  <si>
    <t>Jeune conventionné avec un tiers n° 89</t>
  </si>
  <si>
    <t>Jeune conventionné avec un tiers n° 90</t>
  </si>
  <si>
    <t>Jeune conventionné avec un tiers n° 91</t>
  </si>
  <si>
    <t>Jeune conventionné avec un tiers n° 92</t>
  </si>
  <si>
    <t>Jeune conventionné avec un tiers n° 93</t>
  </si>
  <si>
    <t>Jeune conventionné avec un tiers n° 94</t>
  </si>
  <si>
    <t>Jeune conventionné avec un tiers n° 95</t>
  </si>
  <si>
    <t>Jeune conventionné avec un tiers n° 96</t>
  </si>
  <si>
    <t>Jeune conventionné avec un tiers n° 97</t>
  </si>
  <si>
    <t>Jeune conventionné avec un tiers n° 98</t>
  </si>
  <si>
    <t>Jeune conventionné avec un tiers n° 99</t>
  </si>
  <si>
    <t>Jeune conventionné avec un tiers n° 100</t>
  </si>
  <si>
    <t>Nombre de places conventionnées et occupées par un tiers</t>
  </si>
  <si>
    <t>Veuillez renseigner le nombre de places ouvertes pour chacun des mois.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</si>
</sst>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-mmm;@"/>
    <numFmt numFmtId="165" formatCode="[$-40C]d\ mmmm\ yyyy;@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vertAlign val="superscript"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2"/>
      <color rgb="FF00B050"/>
      <name val="Arial"/>
      <family val="2"/>
    </font>
    <font>
      <sz val="12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8"/>
      <color rgb="FF00B050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20" fontId="5" fillId="0" borderId="0" xfId="0" applyNumberFormat="1" applyFont="1"/>
    <xf numFmtId="20" fontId="4" fillId="0" borderId="0" xfId="0" applyNumberFormat="1" applyFont="1"/>
    <xf numFmtId="2" fontId="4" fillId="0" borderId="1" xfId="0" applyNumberFormat="1" applyFont="1" applyBorder="1" applyAlignment="1">
      <alignment horizontal="center"/>
    </xf>
    <xf numFmtId="20" fontId="13" fillId="0" borderId="0" xfId="0" applyNumberFormat="1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6" fillId="0" borderId="0" xfId="0" applyFont="1"/>
    <xf numFmtId="0" fontId="12" fillId="0" borderId="0" xfId="0" applyFont="1"/>
    <xf numFmtId="1" fontId="12" fillId="0" borderId="0" xfId="0" applyNumberFormat="1" applyFont="1"/>
    <xf numFmtId="0" fontId="4" fillId="0" borderId="0" xfId="0" applyFont="1" applyAlignment="1">
      <alignment wrapText="1"/>
    </xf>
    <xf numFmtId="49" fontId="1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4" xfId="0" applyFont="1" applyBorder="1"/>
    <xf numFmtId="0" fontId="10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49" fontId="14" fillId="0" borderId="10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/>
    <xf numFmtId="49" fontId="14" fillId="0" borderId="8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/>
    </xf>
    <xf numFmtId="1" fontId="6" fillId="0" borderId="14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7" fillId="5" borderId="1" xfId="0" applyNumberFormat="1" applyFont="1" applyFill="1" applyBorder="1" applyAlignment="1">
      <alignment horizontal="center" vertical="center"/>
    </xf>
    <xf numFmtId="20" fontId="3" fillId="3" borderId="1" xfId="0" applyNumberFormat="1" applyFont="1" applyFill="1" applyBorder="1" applyAlignment="1">
      <alignment horizontal="center" vertical="center"/>
    </xf>
    <xf numFmtId="20" fontId="14" fillId="3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Border="1" applyAlignment="1">
      <alignment horizontal="right" vertical="center"/>
    </xf>
    <xf numFmtId="20" fontId="4" fillId="0" borderId="2" xfId="0" applyNumberFormat="1" applyFont="1" applyBorder="1" applyAlignment="1">
      <alignment horizontal="left" vertical="center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20" fontId="4" fillId="0" borderId="7" xfId="0" applyNumberFormat="1" applyFont="1" applyBorder="1" applyAlignment="1">
      <alignment horizontal="left" vertical="center"/>
    </xf>
    <xf numFmtId="9" fontId="4" fillId="4" borderId="1" xfId="0" applyNumberFormat="1" applyFont="1" applyFill="1" applyBorder="1" applyAlignment="1">
      <alignment horizontal="center" vertical="center"/>
    </xf>
    <xf numFmtId="20" fontId="2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indent="2"/>
    </xf>
    <xf numFmtId="0" fontId="27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right" vertical="center" indent="2"/>
    </xf>
    <xf numFmtId="0" fontId="6" fillId="4" borderId="14" xfId="0" applyFont="1" applyFill="1" applyBorder="1" applyAlignment="1">
      <alignment horizontal="left" vertical="center"/>
    </xf>
    <xf numFmtId="165" fontId="6" fillId="4" borderId="0" xfId="0" applyNumberFormat="1" applyFont="1" applyFill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3" fillId="4" borderId="0" xfId="0" applyFont="1" applyFill="1" applyAlignment="1">
      <alignment horizontal="left" vertical="center" indent="5"/>
    </xf>
    <xf numFmtId="0" fontId="15" fillId="4" borderId="0" xfId="0" applyFont="1" applyFill="1" applyAlignment="1">
      <alignment horizontal="left" vertical="center"/>
    </xf>
    <xf numFmtId="0" fontId="14" fillId="0" borderId="1" xfId="0" applyNumberFormat="1" applyFont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/>
    </xf>
    <xf numFmtId="20" fontId="22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right" vertical="center"/>
      <protection locked="0"/>
    </xf>
    <xf numFmtId="20" fontId="4" fillId="0" borderId="12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/>
    </xf>
    <xf numFmtId="0" fontId="25" fillId="3" borderId="4" xfId="0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20" fontId="4" fillId="0" borderId="5" xfId="0" applyNumberFormat="1" applyFont="1" applyBorder="1" applyAlignment="1">
      <alignment horizontal="left" vertical="center" wrapText="1"/>
    </xf>
    <xf numFmtId="20" fontId="4" fillId="0" borderId="6" xfId="0" applyNumberFormat="1" applyFont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left" vertical="center" wrapText="1"/>
    </xf>
    <xf numFmtId="20" fontId="4" fillId="0" borderId="13" xfId="0" applyNumberFormat="1" applyFont="1" applyBorder="1" applyAlignment="1">
      <alignment horizontal="left" vertical="center" wrapText="1"/>
    </xf>
    <xf numFmtId="20" fontId="4" fillId="0" borderId="9" xfId="0" applyNumberFormat="1" applyFont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left" vertical="center" wrapText="1"/>
    </xf>
    <xf numFmtId="20" fontId="23" fillId="3" borderId="1" xfId="0" applyNumberFormat="1" applyFont="1" applyFill="1" applyBorder="1" applyAlignment="1">
      <alignment horizontal="center" vertical="center" wrapText="1"/>
    </xf>
    <xf numFmtId="20" fontId="24" fillId="3" borderId="1" xfId="0" applyNumberFormat="1" applyFont="1" applyFill="1" applyBorder="1" applyAlignment="1">
      <alignment horizontal="left" vertical="center"/>
    </xf>
    <xf numFmtId="20" fontId="4" fillId="0" borderId="1" xfId="0" applyNumberFormat="1" applyFont="1" applyBorder="1" applyAlignment="1">
      <alignment horizontal="left" vertical="center" wrapText="1"/>
    </xf>
    <xf numFmtId="20" fontId="19" fillId="3" borderId="1" xfId="0" applyNumberFormat="1" applyFont="1" applyFill="1" applyBorder="1" applyAlignment="1">
      <alignment horizontal="center" vertical="center"/>
    </xf>
    <xf numFmtId="20" fontId="19" fillId="3" borderId="1" xfId="0" applyNumberFormat="1" applyFont="1" applyFill="1" applyBorder="1" applyAlignment="1">
      <alignment horizontal="left" vertical="top"/>
    </xf>
    <xf numFmtId="20" fontId="4" fillId="0" borderId="8" xfId="0" applyNumberFormat="1" applyFont="1" applyBorder="1" applyAlignment="1">
      <alignment horizontal="left" vertical="center" wrapText="1"/>
    </xf>
    <xf numFmtId="20" fontId="4" fillId="0" borderId="14" xfId="0" applyNumberFormat="1" applyFont="1" applyBorder="1" applyAlignment="1">
      <alignment horizontal="left" vertical="center" wrapText="1"/>
    </xf>
    <xf numFmtId="20" fontId="4" fillId="0" borderId="2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indent="5"/>
    </xf>
    <xf numFmtId="0" fontId="3" fillId="3" borderId="12" xfId="0" applyFont="1" applyFill="1" applyBorder="1" applyAlignment="1">
      <alignment horizontal="left" vertical="center" indent="5"/>
    </xf>
    <xf numFmtId="0" fontId="3" fillId="3" borderId="13" xfId="0" applyFont="1" applyFill="1" applyBorder="1" applyAlignment="1">
      <alignment horizontal="left" vertical="center" indent="5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6" fillId="3" borderId="7" xfId="0" applyFont="1" applyFill="1" applyBorder="1" applyAlignment="1">
      <alignment horizontal="left" vertical="center" indent="10"/>
    </xf>
    <xf numFmtId="0" fontId="26" fillId="3" borderId="12" xfId="0" applyFont="1" applyFill="1" applyBorder="1" applyAlignment="1">
      <alignment horizontal="left" vertical="center" indent="10"/>
    </xf>
    <xf numFmtId="0" fontId="26" fillId="3" borderId="13" xfId="0" applyFont="1" applyFill="1" applyBorder="1" applyAlignment="1">
      <alignment horizontal="left" vertical="center" indent="10"/>
    </xf>
    <xf numFmtId="0" fontId="4" fillId="0" borderId="0" xfId="0" applyFont="1" applyAlignment="1">
      <alignment horizontal="left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51">
    <dxf>
      <font>
        <color theme="0"/>
      </font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ont>
        <color theme="0"/>
      </font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  <dxf>
      <fill>
        <patternFill patternType="lightUp">
          <bgColor theme="0" tint="-4.9989318521683403E-2"/>
        </patternFill>
      </fill>
    </dxf>
  </dxfs>
  <tableStyles count="0" defaultTableStyle="TableStyleMedium2" defaultPivotStyle="PivotStyleLight16"/>
  <colors>
    <mruColors>
      <color rgb="FFCCECFF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B2839-488A-4723-8E38-1AD5334E557B}">
  <sheetPr>
    <tabColor theme="8" tint="0.39997558519241921"/>
  </sheetPr>
  <dimension ref="A1:O44"/>
  <sheetViews>
    <sheetView showGridLines="0" zoomScale="90" zoomScaleNormal="90" workbookViewId="0">
      <pane ySplit="1" topLeftCell="A2" activePane="bottomLeft" state="frozen"/>
      <selection pane="bottomLeft" activeCell="C12" sqref="C12:O12"/>
    </sheetView>
  </sheetViews>
  <sheetFormatPr baseColWidth="10" defaultColWidth="11.5703125" defaultRowHeight="15" x14ac:dyDescent="0.2"/>
  <cols>
    <col min="1" max="1" width="18.28515625" style="7" customWidth="1"/>
    <col min="2" max="2" width="38.42578125" style="6" customWidth="1"/>
    <col min="3" max="6" width="12.7109375" style="6" customWidth="1"/>
    <col min="7" max="14" width="12.7109375" style="7" customWidth="1"/>
    <col min="15" max="16384" width="11.5703125" style="7"/>
  </cols>
  <sheetData>
    <row r="1" spans="1:15" s="9" customFormat="1" ht="34.9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s="9" customFormat="1" ht="200.65" customHeight="1" x14ac:dyDescent="0.25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1:15" ht="20.25" x14ac:dyDescent="0.2">
      <c r="A4" s="132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6" spans="1:15" ht="24" customHeight="1" x14ac:dyDescent="0.2">
      <c r="A6" s="112" t="s">
        <v>3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</row>
    <row r="7" spans="1:15" ht="15" customHeight="1" x14ac:dyDescent="0.2">
      <c r="A7" s="124" t="s">
        <v>4</v>
      </c>
      <c r="B7" s="125"/>
      <c r="C7" s="130" t="s">
        <v>5</v>
      </c>
      <c r="D7" s="130"/>
      <c r="E7" s="135" t="s">
        <v>6</v>
      </c>
      <c r="F7" s="136"/>
      <c r="G7" s="136"/>
      <c r="H7" s="136"/>
      <c r="I7" s="136"/>
      <c r="J7" s="136"/>
      <c r="K7" s="136"/>
      <c r="L7" s="136"/>
      <c r="M7" s="136"/>
      <c r="N7" s="136"/>
      <c r="O7" s="137"/>
    </row>
    <row r="8" spans="1:15" x14ac:dyDescent="0.2">
      <c r="A8" s="133"/>
      <c r="B8" s="134"/>
      <c r="C8" s="130" t="s">
        <v>7</v>
      </c>
      <c r="D8" s="130"/>
      <c r="E8" s="135" t="s">
        <v>8</v>
      </c>
      <c r="F8" s="136"/>
      <c r="G8" s="136"/>
      <c r="H8" s="136"/>
      <c r="I8" s="136"/>
      <c r="J8" s="136"/>
      <c r="K8" s="136"/>
      <c r="L8" s="136"/>
      <c r="M8" s="136"/>
      <c r="N8" s="136"/>
      <c r="O8" s="137"/>
    </row>
    <row r="9" spans="1:15" ht="15" customHeight="1" x14ac:dyDescent="0.2">
      <c r="A9" s="133"/>
      <c r="B9" s="134"/>
      <c r="C9" s="130" t="s">
        <v>9</v>
      </c>
      <c r="D9" s="130"/>
      <c r="E9" s="135" t="s">
        <v>10</v>
      </c>
      <c r="F9" s="136"/>
      <c r="G9" s="136"/>
      <c r="H9" s="136"/>
      <c r="I9" s="136"/>
      <c r="J9" s="136"/>
      <c r="K9" s="136"/>
      <c r="L9" s="136"/>
      <c r="M9" s="136"/>
      <c r="N9" s="136"/>
      <c r="O9" s="137"/>
    </row>
    <row r="10" spans="1:15" x14ac:dyDescent="0.2">
      <c r="A10" s="133"/>
      <c r="B10" s="134"/>
      <c r="C10" s="130" t="s">
        <v>11</v>
      </c>
      <c r="D10" s="130"/>
      <c r="E10" s="135" t="s">
        <v>12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7"/>
    </row>
    <row r="11" spans="1:15" ht="15" customHeight="1" x14ac:dyDescent="0.2">
      <c r="A11" s="126"/>
      <c r="B11" s="127"/>
      <c r="C11" s="130" t="s">
        <v>13</v>
      </c>
      <c r="D11" s="130"/>
      <c r="E11" s="135" t="s">
        <v>14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7"/>
    </row>
    <row r="12" spans="1:15" x14ac:dyDescent="0.2">
      <c r="A12" s="124" t="s">
        <v>15</v>
      </c>
      <c r="B12" s="125"/>
      <c r="C12" s="130" t="s">
        <v>16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spans="1:15" x14ac:dyDescent="0.2">
      <c r="A13" s="126"/>
      <c r="B13" s="127"/>
      <c r="C13" s="130" t="s">
        <v>17</v>
      </c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spans="1:15" x14ac:dyDescent="0.2">
      <c r="B14" s="7"/>
      <c r="C14" s="7"/>
      <c r="D14" s="7"/>
      <c r="E14" s="7"/>
      <c r="F14" s="7"/>
    </row>
    <row r="15" spans="1:15" ht="15.75" x14ac:dyDescent="0.2">
      <c r="A15" s="76" t="s">
        <v>18</v>
      </c>
      <c r="B15" s="77" t="s">
        <v>19</v>
      </c>
      <c r="C15" s="76" t="s">
        <v>20</v>
      </c>
      <c r="D15" s="76" t="s">
        <v>21</v>
      </c>
      <c r="E15" s="76" t="s">
        <v>22</v>
      </c>
      <c r="F15" s="76" t="s">
        <v>23</v>
      </c>
      <c r="G15" s="76" t="s">
        <v>24</v>
      </c>
      <c r="H15" s="76" t="s">
        <v>25</v>
      </c>
      <c r="I15" s="76" t="s">
        <v>26</v>
      </c>
      <c r="J15" s="76" t="s">
        <v>27</v>
      </c>
      <c r="K15" s="76" t="s">
        <v>28</v>
      </c>
      <c r="L15" s="76" t="s">
        <v>29</v>
      </c>
      <c r="M15" s="76" t="s">
        <v>30</v>
      </c>
      <c r="N15" s="76" t="s">
        <v>31</v>
      </c>
    </row>
    <row r="16" spans="1:15" s="82" customFormat="1" ht="19.149999999999999" customHeight="1" x14ac:dyDescent="0.25">
      <c r="A16" s="79" t="s">
        <v>32</v>
      </c>
      <c r="B16" s="78" t="s">
        <v>33</v>
      </c>
      <c r="C16" s="80"/>
      <c r="D16" s="80"/>
      <c r="E16" s="81">
        <v>1</v>
      </c>
      <c r="F16" s="81">
        <v>1</v>
      </c>
      <c r="G16" s="81">
        <v>1</v>
      </c>
      <c r="H16" s="81">
        <v>1</v>
      </c>
      <c r="I16" s="81">
        <v>1</v>
      </c>
      <c r="J16" s="81">
        <v>1</v>
      </c>
      <c r="K16" s="81">
        <v>1</v>
      </c>
      <c r="L16" s="81">
        <v>1</v>
      </c>
      <c r="M16" s="81">
        <v>1</v>
      </c>
      <c r="N16" s="80"/>
      <c r="O16" s="62">
        <f>(C16+D16+E16+F16+G16+H16+I16+J16+K16+L16+M16+N16)/9</f>
        <v>1</v>
      </c>
    </row>
    <row r="17" spans="1:15" s="82" customFormat="1" ht="19.149999999999999" customHeight="1" x14ac:dyDescent="0.25">
      <c r="A17" s="79" t="s">
        <v>7</v>
      </c>
      <c r="B17" s="78" t="s">
        <v>34</v>
      </c>
      <c r="C17" s="80"/>
      <c r="D17" s="80"/>
      <c r="E17" s="81">
        <v>1</v>
      </c>
      <c r="F17" s="81">
        <v>1</v>
      </c>
      <c r="G17" s="81">
        <v>1</v>
      </c>
      <c r="H17" s="81">
        <v>1</v>
      </c>
      <c r="I17" s="81">
        <v>1</v>
      </c>
      <c r="J17" s="81">
        <v>1</v>
      </c>
      <c r="K17" s="81"/>
      <c r="L17" s="81"/>
      <c r="M17" s="81"/>
      <c r="N17" s="80"/>
      <c r="O17" s="62">
        <f>(C17+D17+E17+F17+G17+H17+I17+J17+K17+L17+M17+N17)/9</f>
        <v>0.66666666666666663</v>
      </c>
    </row>
    <row r="18" spans="1:15" s="82" customFormat="1" ht="19.149999999999999" customHeight="1" x14ac:dyDescent="0.25">
      <c r="A18" s="79" t="s">
        <v>9</v>
      </c>
      <c r="B18" s="78" t="s">
        <v>34</v>
      </c>
      <c r="C18" s="80"/>
      <c r="D18" s="80"/>
      <c r="E18" s="81">
        <v>0.5</v>
      </c>
      <c r="F18" s="81">
        <v>0.5</v>
      </c>
      <c r="G18" s="81">
        <v>0.5</v>
      </c>
      <c r="H18" s="81">
        <v>0.8</v>
      </c>
      <c r="I18" s="81">
        <v>0.8</v>
      </c>
      <c r="J18" s="81">
        <v>0.8</v>
      </c>
      <c r="K18" s="81">
        <v>0.8</v>
      </c>
      <c r="L18" s="81">
        <v>0.8</v>
      </c>
      <c r="M18" s="81">
        <v>0.8</v>
      </c>
      <c r="N18" s="80"/>
      <c r="O18" s="62">
        <f>(C18+D18+E18+F18+G18+H18+I18+J18+K18+L18+M18+N18)/9</f>
        <v>0.69999999999999984</v>
      </c>
    </row>
    <row r="19" spans="1:15" s="82" customFormat="1" ht="19.149999999999999" customHeight="1" x14ac:dyDescent="0.25">
      <c r="A19" s="79" t="s">
        <v>11</v>
      </c>
      <c r="B19" s="78" t="s">
        <v>35</v>
      </c>
      <c r="C19" s="80"/>
      <c r="D19" s="80"/>
      <c r="E19" s="81">
        <v>1</v>
      </c>
      <c r="F19" s="81">
        <v>1</v>
      </c>
      <c r="G19" s="81">
        <v>1</v>
      </c>
      <c r="H19" s="81">
        <v>1</v>
      </c>
      <c r="I19" s="81">
        <v>1</v>
      </c>
      <c r="J19" s="81">
        <v>1</v>
      </c>
      <c r="K19" s="81">
        <v>1</v>
      </c>
      <c r="L19" s="81">
        <v>1</v>
      </c>
      <c r="M19" s="81">
        <v>1</v>
      </c>
      <c r="N19" s="80"/>
      <c r="O19" s="62">
        <f>(C19+D19+E19+F19+G19+H19+I19+J19+K19+L19+M19+N19)/9</f>
        <v>1</v>
      </c>
    </row>
    <row r="20" spans="1:15" s="82" customFormat="1" ht="19.149999999999999" customHeight="1" x14ac:dyDescent="0.25">
      <c r="A20" s="79" t="s">
        <v>13</v>
      </c>
      <c r="B20" s="78" t="s">
        <v>35</v>
      </c>
      <c r="C20" s="80"/>
      <c r="D20" s="80"/>
      <c r="E20" s="81">
        <v>0.8</v>
      </c>
      <c r="F20" s="81">
        <v>0.8</v>
      </c>
      <c r="G20" s="81">
        <v>0.8</v>
      </c>
      <c r="H20" s="81">
        <v>0.8</v>
      </c>
      <c r="I20" s="81">
        <v>0.8</v>
      </c>
      <c r="J20" s="81">
        <v>0.8</v>
      </c>
      <c r="K20" s="81">
        <v>0.8</v>
      </c>
      <c r="L20" s="81">
        <v>0.8</v>
      </c>
      <c r="M20" s="81">
        <v>0.8</v>
      </c>
      <c r="N20" s="80"/>
      <c r="O20" s="62">
        <f>(C20+D20+E20+F20+G20+H20+I20+J20+K20+L20+M20+N20)/9</f>
        <v>0.79999999999999993</v>
      </c>
    </row>
    <row r="21" spans="1:15" s="82" customFormat="1" ht="19.149999999999999" customHeight="1" x14ac:dyDescent="0.25">
      <c r="A21" s="83"/>
      <c r="B21" s="7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62"/>
    </row>
    <row r="22" spans="1:15" s="82" customFormat="1" ht="19.149999999999999" customHeight="1" x14ac:dyDescent="0.25">
      <c r="A22" s="122" t="s">
        <v>36</v>
      </c>
      <c r="B22" s="78" t="s">
        <v>34</v>
      </c>
      <c r="C22" s="80"/>
      <c r="D22" s="80"/>
      <c r="E22" s="81"/>
      <c r="F22" s="81"/>
      <c r="G22" s="81"/>
      <c r="H22" s="81"/>
      <c r="I22" s="81"/>
      <c r="J22" s="81"/>
      <c r="K22" s="81">
        <v>0.75</v>
      </c>
      <c r="L22" s="81">
        <v>0.75</v>
      </c>
      <c r="M22" s="81">
        <v>0.75</v>
      </c>
      <c r="N22" s="80"/>
      <c r="O22" s="62">
        <f>(C22+D22+E22+F22+G22+H22+I22+J22+K22+L22+M22+N22)/9</f>
        <v>0.25</v>
      </c>
    </row>
    <row r="23" spans="1:15" s="82" customFormat="1" ht="19.149999999999999" customHeight="1" x14ac:dyDescent="0.25">
      <c r="A23" s="123"/>
      <c r="B23" s="78" t="s">
        <v>35</v>
      </c>
      <c r="C23" s="80"/>
      <c r="D23" s="80"/>
      <c r="E23" s="81"/>
      <c r="F23" s="81"/>
      <c r="G23" s="81"/>
      <c r="H23" s="81"/>
      <c r="I23" s="81"/>
      <c r="J23" s="81"/>
      <c r="K23" s="81">
        <v>0.25</v>
      </c>
      <c r="L23" s="81">
        <v>0.25</v>
      </c>
      <c r="M23" s="81">
        <v>0.25</v>
      </c>
      <c r="N23" s="80"/>
      <c r="O23" s="62">
        <f>(C23+D23+E23+F23+G23+H23+I23+J23+K23+L23+M23+N23)/9</f>
        <v>8.3333333333333329E-2</v>
      </c>
    </row>
    <row r="24" spans="1:15" ht="19.149999999999999" customHeight="1" x14ac:dyDescent="0.2"/>
    <row r="25" spans="1:15" ht="19.149999999999999" customHeight="1" x14ac:dyDescent="0.2">
      <c r="B25" s="7"/>
      <c r="C25" s="7"/>
      <c r="D25" s="7"/>
      <c r="E25" s="7"/>
      <c r="F25" s="7"/>
      <c r="G25" s="128" t="s">
        <v>37</v>
      </c>
      <c r="H25" s="129" t="s">
        <v>38</v>
      </c>
      <c r="I25" s="129"/>
      <c r="J25" s="129"/>
      <c r="K25" s="129"/>
      <c r="L25" s="129"/>
      <c r="M25" s="129"/>
      <c r="N25" s="129"/>
      <c r="O25" s="75">
        <f>SUMIF(B16:B23, "Fonction socio-éducative",O16:O23)</f>
        <v>1.6166666666666665</v>
      </c>
    </row>
    <row r="26" spans="1:15" ht="19.149999999999999" customHeight="1" x14ac:dyDescent="0.2">
      <c r="B26" s="7"/>
      <c r="C26" s="7"/>
      <c r="D26" s="7"/>
      <c r="E26" s="7"/>
      <c r="F26" s="7"/>
      <c r="G26" s="128"/>
      <c r="H26" s="129" t="s">
        <v>39</v>
      </c>
      <c r="I26" s="129"/>
      <c r="J26" s="129"/>
      <c r="K26" s="129"/>
      <c r="L26" s="129"/>
      <c r="M26" s="129"/>
      <c r="N26" s="129"/>
      <c r="O26" s="75">
        <f>SUMIF(B16:B23, "Appui à la fonction socio-éducative",O16:O23)</f>
        <v>1.8833333333333331</v>
      </c>
    </row>
    <row r="27" spans="1:15" ht="19.149999999999999" customHeight="1" x14ac:dyDescent="0.2">
      <c r="B27" s="7"/>
      <c r="C27" s="7"/>
      <c r="D27" s="7"/>
      <c r="E27" s="7"/>
      <c r="F27" s="7"/>
      <c r="G27" s="128"/>
      <c r="H27" s="129" t="s">
        <v>40</v>
      </c>
      <c r="I27" s="129"/>
      <c r="J27" s="129"/>
      <c r="K27" s="129"/>
      <c r="L27" s="129"/>
      <c r="M27" s="129"/>
      <c r="N27" s="129"/>
      <c r="O27" s="75">
        <f>SUMIF(B16:B23, "Direction",O16:O23)</f>
        <v>1</v>
      </c>
    </row>
    <row r="28" spans="1:15" x14ac:dyDescent="0.2">
      <c r="B28" s="7"/>
      <c r="C28" s="7"/>
      <c r="D28" s="7"/>
      <c r="E28" s="7"/>
      <c r="F28" s="7"/>
    </row>
    <row r="29" spans="1:15" ht="24" customHeight="1" x14ac:dyDescent="0.2">
      <c r="A29" s="112" t="s">
        <v>41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</row>
    <row r="30" spans="1:15" x14ac:dyDescent="0.2">
      <c r="A30" s="7" t="s">
        <v>42</v>
      </c>
    </row>
    <row r="32" spans="1:15" ht="15.75" x14ac:dyDescent="0.2">
      <c r="A32" s="23"/>
      <c r="B32" s="1"/>
      <c r="C32" s="2" t="s">
        <v>20</v>
      </c>
      <c r="D32" s="2" t="s">
        <v>21</v>
      </c>
      <c r="E32" s="2" t="s">
        <v>22</v>
      </c>
      <c r="F32" s="2" t="s">
        <v>23</v>
      </c>
      <c r="G32" s="2" t="s">
        <v>24</v>
      </c>
      <c r="H32" s="2" t="s">
        <v>25</v>
      </c>
      <c r="I32" s="2" t="s">
        <v>26</v>
      </c>
      <c r="J32" s="2" t="s">
        <v>27</v>
      </c>
      <c r="K32" s="2" t="s">
        <v>28</v>
      </c>
      <c r="L32" s="2" t="s">
        <v>29</v>
      </c>
      <c r="M32" s="2" t="s">
        <v>30</v>
      </c>
      <c r="N32" s="2" t="s">
        <v>31</v>
      </c>
    </row>
    <row r="33" spans="1:15" ht="15.75" x14ac:dyDescent="0.2">
      <c r="A33" s="117" t="s">
        <v>43</v>
      </c>
      <c r="B33" s="118"/>
      <c r="C33" s="35"/>
      <c r="D33" s="80"/>
      <c r="E33" s="35">
        <v>30</v>
      </c>
      <c r="F33" s="35">
        <v>30</v>
      </c>
      <c r="G33" s="35">
        <v>30</v>
      </c>
      <c r="H33" s="35">
        <v>30</v>
      </c>
      <c r="I33" s="35">
        <v>30</v>
      </c>
      <c r="J33" s="35">
        <v>30</v>
      </c>
      <c r="K33" s="35">
        <v>40</v>
      </c>
      <c r="L33" s="35">
        <v>40</v>
      </c>
      <c r="M33" s="35">
        <v>40</v>
      </c>
      <c r="N33" s="80"/>
    </row>
    <row r="35" spans="1:15" ht="33" customHeight="1" x14ac:dyDescent="0.2">
      <c r="G35" s="85" t="s">
        <v>37</v>
      </c>
      <c r="H35" s="119" t="s">
        <v>44</v>
      </c>
      <c r="I35" s="120"/>
      <c r="J35" s="120"/>
      <c r="K35" s="120"/>
      <c r="L35" s="120"/>
      <c r="M35" s="120"/>
      <c r="N35" s="121"/>
      <c r="O35" s="75">
        <f>(E33+F33+G33+H33+I33+J33+K33+L33+M33)/9</f>
        <v>33.333333333333336</v>
      </c>
    </row>
    <row r="38" spans="1:15" ht="27" customHeight="1" x14ac:dyDescent="0.2">
      <c r="A38" s="112" t="s">
        <v>45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</row>
    <row r="39" spans="1:15" ht="40.15" customHeight="1" x14ac:dyDescent="0.2">
      <c r="A39" s="114" t="s">
        <v>46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</row>
    <row r="40" spans="1:15" ht="78" customHeight="1" x14ac:dyDescent="0.2">
      <c r="A40" s="1"/>
      <c r="C40" s="59" t="s">
        <v>47</v>
      </c>
      <c r="D40" s="59" t="s">
        <v>48</v>
      </c>
      <c r="E40" s="59" t="s">
        <v>49</v>
      </c>
      <c r="F40" s="115" t="s">
        <v>50</v>
      </c>
      <c r="G40" s="115"/>
    </row>
    <row r="41" spans="1:15" x14ac:dyDescent="0.2">
      <c r="A41" s="113" t="s">
        <v>51</v>
      </c>
      <c r="B41" s="113"/>
      <c r="C41" s="67">
        <v>45717</v>
      </c>
      <c r="D41" s="67">
        <v>45777</v>
      </c>
      <c r="E41" s="61">
        <f>IF(OR(C41="",D41="")," ", D41-C41+1)</f>
        <v>61</v>
      </c>
      <c r="F41" s="116">
        <f>IF(OR(C41="",D41="")," ", E41/275)</f>
        <v>0.22181818181818183</v>
      </c>
      <c r="G41" s="116"/>
    </row>
    <row r="42" spans="1:15" x14ac:dyDescent="0.2">
      <c r="A42" s="113" t="s">
        <v>52</v>
      </c>
      <c r="B42" s="113"/>
      <c r="C42" s="67">
        <v>45901</v>
      </c>
      <c r="D42" s="67">
        <v>46022</v>
      </c>
      <c r="E42" s="61">
        <f t="shared" ref="E42" si="0">IF(OR(C42="",D42="")," ", D42-C42+1)</f>
        <v>122</v>
      </c>
      <c r="F42" s="116">
        <f>IF(OR(C42="",D42="")," ", E42/275)</f>
        <v>0.44363636363636366</v>
      </c>
      <c r="G42" s="116"/>
    </row>
    <row r="44" spans="1:15" ht="34.9" customHeight="1" x14ac:dyDescent="0.2">
      <c r="G44" s="85" t="s">
        <v>37</v>
      </c>
      <c r="H44" s="111" t="s">
        <v>53</v>
      </c>
      <c r="I44" s="111"/>
      <c r="J44" s="111"/>
      <c r="K44" s="111"/>
      <c r="L44" s="111"/>
      <c r="M44" s="111"/>
      <c r="N44" s="111"/>
      <c r="O44" s="22">
        <f>SUM(F41:F42)</f>
        <v>0.66545454545454552</v>
      </c>
    </row>
  </sheetData>
  <sheetProtection algorithmName="SHA-512" hashValue="PRy28zIl4EQYXuzj6NZdiQVQoK3DtA9v6OZUKjtLviVLPsRyvU3A8wnB+KjhiDd+ZYeKzSYVmOgW5MXyApuzPg==" saltValue="BuGGssYQLaBye11ziG8Ukg==" spinCount="100000" sheet="1" selectLockedCells="1" selectUnlockedCells="1"/>
  <mergeCells count="34">
    <mergeCell ref="A1:O1"/>
    <mergeCell ref="A2:O2"/>
    <mergeCell ref="A4:O4"/>
    <mergeCell ref="C7:D7"/>
    <mergeCell ref="C8:D8"/>
    <mergeCell ref="A6:O6"/>
    <mergeCell ref="A7:B11"/>
    <mergeCell ref="E11:O11"/>
    <mergeCell ref="C9:D9"/>
    <mergeCell ref="C10:D10"/>
    <mergeCell ref="C11:D11"/>
    <mergeCell ref="E7:O7"/>
    <mergeCell ref="E8:O8"/>
    <mergeCell ref="E9:O9"/>
    <mergeCell ref="E10:O10"/>
    <mergeCell ref="A33:B33"/>
    <mergeCell ref="A29:O29"/>
    <mergeCell ref="H35:N35"/>
    <mergeCell ref="A22:A23"/>
    <mergeCell ref="A12:B13"/>
    <mergeCell ref="G25:G27"/>
    <mergeCell ref="H25:N25"/>
    <mergeCell ref="H26:N26"/>
    <mergeCell ref="H27:N27"/>
    <mergeCell ref="C12:O12"/>
    <mergeCell ref="C13:O13"/>
    <mergeCell ref="H44:N44"/>
    <mergeCell ref="A38:O38"/>
    <mergeCell ref="A41:B41"/>
    <mergeCell ref="A42:B42"/>
    <mergeCell ref="A39:O39"/>
    <mergeCell ref="F40:G40"/>
    <mergeCell ref="F41:G41"/>
    <mergeCell ref="F42:G42"/>
  </mergeCells>
  <conditionalFormatting sqref="C16:D20">
    <cfRule type="expression" dxfId="50" priority="20">
      <formula>IF(OR(premier_mois&gt;1,dernier_mois&lt;1),TRUE(),FALSE())</formula>
    </cfRule>
  </conditionalFormatting>
  <conditionalFormatting sqref="C22:D23">
    <cfRule type="expression" dxfId="49" priority="19">
      <formula>IF(OR(premier_mois&gt;1,dernier_mois&lt;1),TRUE(),FALSE())</formula>
    </cfRule>
  </conditionalFormatting>
  <conditionalFormatting sqref="C33:D33">
    <cfRule type="expression" dxfId="48" priority="3">
      <formula>IF(OR(premier_mois&gt;1,dernier_mois&lt;1),TRUE(),FALSE())</formula>
    </cfRule>
  </conditionalFormatting>
  <conditionalFormatting sqref="C21:N21">
    <cfRule type="expression" dxfId="47" priority="24">
      <formula>IF(OR(#REF!&gt;1,#REF!&lt;1),TRUE(),FALSE())</formula>
    </cfRule>
  </conditionalFormatting>
  <conditionalFormatting sqref="E16:E20 E22:E23">
    <cfRule type="expression" dxfId="46" priority="22">
      <formula>IF(OR(#REF!&gt;3,#REF!&lt;3),TRUE(),FALSE())</formula>
    </cfRule>
  </conditionalFormatting>
  <conditionalFormatting sqref="E33">
    <cfRule type="expression" dxfId="45" priority="6">
      <formula>IF(OR(premier_mois&gt;3,dernier_mois&lt;3),TRUE(),FALSE())</formula>
    </cfRule>
  </conditionalFormatting>
  <conditionalFormatting sqref="E41:E42">
    <cfRule type="cellIs" dxfId="44" priority="1" operator="equal">
      <formula>1</formula>
    </cfRule>
  </conditionalFormatting>
  <conditionalFormatting sqref="F16:F20 F22:F23">
    <cfRule type="expression" dxfId="43" priority="23">
      <formula>IF(OR(#REF!&gt;4,#REF!&lt;4),TRUE(),FALSE())</formula>
    </cfRule>
  </conditionalFormatting>
  <conditionalFormatting sqref="F33">
    <cfRule type="expression" dxfId="42" priority="7">
      <formula>IF(OR(premier_mois&gt;4,dernier_mois&lt;4),TRUE(),FALSE())</formula>
    </cfRule>
  </conditionalFormatting>
  <conditionalFormatting sqref="G16:G20 G22:G23">
    <cfRule type="expression" dxfId="41" priority="25">
      <formula>IF(OR(#REF!&gt;5,#REF!&lt;5),TRUE(),FALSE())</formula>
    </cfRule>
  </conditionalFormatting>
  <conditionalFormatting sqref="G33">
    <cfRule type="expression" dxfId="40" priority="8">
      <formula>IF(OR(premier_mois&gt;5,dernier_mois&lt;5),TRUE(),FALSE())</formula>
    </cfRule>
  </conditionalFormatting>
  <conditionalFormatting sqref="H16:H20 H22:H23">
    <cfRule type="expression" dxfId="39" priority="26">
      <formula>IF(OR(#REF!&gt;6,#REF!&lt;6),TRUE(),FALSE())</formula>
    </cfRule>
  </conditionalFormatting>
  <conditionalFormatting sqref="H33">
    <cfRule type="expression" dxfId="38" priority="9">
      <formula>IF(OR(premier_mois&gt;6,dernier_mois&lt;6),TRUE(),FALSE())</formula>
    </cfRule>
  </conditionalFormatting>
  <conditionalFormatting sqref="I16:I20 I22:I23">
    <cfRule type="expression" dxfId="37" priority="27">
      <formula>IF(OR(#REF!&gt;7,#REF!&lt;7),TRUE(),FALSE())</formula>
    </cfRule>
  </conditionalFormatting>
  <conditionalFormatting sqref="I33">
    <cfRule type="expression" dxfId="36" priority="10">
      <formula>IF(OR(premier_mois&gt;7,dernier_mois&lt;7),TRUE(),FALSE())</formula>
    </cfRule>
  </conditionalFormatting>
  <conditionalFormatting sqref="J16:J20 J22:J23">
    <cfRule type="expression" dxfId="35" priority="28">
      <formula>IF(OR(#REF!&gt;8,#REF!&lt;8),TRUE(),FALSE())</formula>
    </cfRule>
  </conditionalFormatting>
  <conditionalFormatting sqref="J33">
    <cfRule type="expression" dxfId="34" priority="11">
      <formula>IF(OR(premier_mois&gt;8,dernier_mois&lt;8),TRUE(),FALSE())</formula>
    </cfRule>
  </conditionalFormatting>
  <conditionalFormatting sqref="K16:K20 K22:K23">
    <cfRule type="expression" dxfId="33" priority="29">
      <formula>IF(OR(#REF!&gt;9,#REF!&lt;9),TRUE(),FALSE())</formula>
    </cfRule>
  </conditionalFormatting>
  <conditionalFormatting sqref="K33">
    <cfRule type="expression" dxfId="32" priority="12">
      <formula>IF(OR(premier_mois&gt;9,dernier_mois&lt;9),TRUE(),FALSE())</formula>
    </cfRule>
  </conditionalFormatting>
  <conditionalFormatting sqref="L16:L20 L22:L23">
    <cfRule type="expression" dxfId="31" priority="30">
      <formula>IF(OR(#REF!&gt;10,#REF!&lt;10),TRUE(),FALSE())</formula>
    </cfRule>
  </conditionalFormatting>
  <conditionalFormatting sqref="L33">
    <cfRule type="expression" dxfId="30" priority="13">
      <formula>IF(OR(premier_mois&gt;10,dernier_mois&lt;10),TRUE(),FALSE())</formula>
    </cfRule>
  </conditionalFormatting>
  <conditionalFormatting sqref="M16:M20 M22:M23">
    <cfRule type="expression" dxfId="29" priority="31">
      <formula>IF(OR(#REF!&gt;11,#REF!&lt;11),TRUE(),FALSE())</formula>
    </cfRule>
  </conditionalFormatting>
  <conditionalFormatting sqref="M33">
    <cfRule type="expression" dxfId="28" priority="14">
      <formula>IF(OR(premier_mois&gt;11,dernier_mois&lt;11),TRUE(),FALSE())</formula>
    </cfRule>
  </conditionalFormatting>
  <conditionalFormatting sqref="N16:N20">
    <cfRule type="expression" dxfId="27" priority="17">
      <formula>IF(OR(premier_mois&gt;1,dernier_mois&lt;1),TRUE(),FALSE())</formula>
    </cfRule>
  </conditionalFormatting>
  <conditionalFormatting sqref="N22:N23">
    <cfRule type="expression" dxfId="26" priority="16">
      <formula>IF(OR(premier_mois&gt;1,dernier_mois&lt;1),TRUE(),FALSE())</formula>
    </cfRule>
  </conditionalFormatting>
  <conditionalFormatting sqref="N33">
    <cfRule type="expression" dxfId="25" priority="2">
      <formula>IF(OR(premier_mois&gt;1,dernier_mois&lt;1),TRUE(),FALSE())</formula>
    </cfRule>
  </conditionalFormatting>
  <dataValidations count="2">
    <dataValidation type="list" allowBlank="1" showInputMessage="1" showErrorMessage="1" sqref="B16:B23" xr:uid="{953E14CE-C78E-475F-9B75-6672CF780D6B}">
      <formula1>"Fonction socio-éducative, Appui à la fonction socio-éducative, Direction"</formula1>
    </dataValidation>
    <dataValidation type="decimal" allowBlank="1" showInputMessage="1" showErrorMessage="1" error="Veuillez saisir un nombre de place sous format numérique" sqref="C33:N33" xr:uid="{17A168D0-9084-48E1-BA0D-1D532FD2E7F1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04DB5-CDBE-4528-B106-CAF8F85B6F9C}">
  <dimension ref="A1:R16"/>
  <sheetViews>
    <sheetView showGridLines="0" zoomScaleNormal="100" workbookViewId="0">
      <pane ySplit="1" topLeftCell="A2" activePane="bottomLeft" state="frozen"/>
      <selection pane="bottomLeft" activeCell="B4" sqref="B4"/>
    </sheetView>
  </sheetViews>
  <sheetFormatPr baseColWidth="10" defaultColWidth="11.5703125" defaultRowHeight="15" x14ac:dyDescent="0.2"/>
  <cols>
    <col min="1" max="1" width="86.140625" style="1" customWidth="1"/>
    <col min="2" max="2" width="14.28515625" style="1" customWidth="1"/>
    <col min="3" max="3" width="18.140625" style="1" customWidth="1"/>
    <col min="4" max="4" width="18.42578125" style="1" customWidth="1"/>
    <col min="5" max="5" width="19.42578125" style="1" customWidth="1"/>
    <col min="6" max="6" width="20.85546875" style="1" customWidth="1"/>
    <col min="7" max="9" width="2" style="1" customWidth="1"/>
    <col min="10" max="10" width="3.42578125" style="1" bestFit="1" customWidth="1"/>
    <col min="11" max="11" width="4.85546875" style="1" customWidth="1"/>
    <col min="12" max="12" width="13.5703125" style="12" customWidth="1"/>
    <col min="13" max="13" width="5.7109375" style="12" customWidth="1"/>
    <col min="14" max="14" width="2.5703125" style="12" customWidth="1"/>
    <col min="15" max="15" width="7.5703125" style="12" customWidth="1"/>
    <col min="16" max="16" width="11.7109375" style="12" customWidth="1"/>
    <col min="17" max="17" width="12.140625" style="12" bestFit="1" customWidth="1"/>
    <col min="18" max="18" width="11.5703125" style="98"/>
    <col min="19" max="16384" width="11.5703125" style="1"/>
  </cols>
  <sheetData>
    <row r="1" spans="1:18" ht="22.9" customHeight="1" x14ac:dyDescent="0.2">
      <c r="A1" s="138" t="s">
        <v>54</v>
      </c>
      <c r="B1" s="139"/>
      <c r="C1" s="139"/>
      <c r="D1" s="139"/>
      <c r="E1" s="139"/>
      <c r="F1" s="139"/>
      <c r="G1" s="139"/>
      <c r="H1" s="139"/>
      <c r="I1" s="139"/>
      <c r="J1" s="109"/>
      <c r="K1" s="87"/>
      <c r="L1" s="93"/>
      <c r="M1" s="93"/>
      <c r="N1" s="11"/>
      <c r="O1" s="11"/>
    </row>
    <row r="2" spans="1:18" s="41" customFormat="1" ht="13.15" customHeight="1" x14ac:dyDescent="0.25">
      <c r="A2" s="42"/>
      <c r="B2" s="43"/>
      <c r="C2" s="43"/>
      <c r="D2" s="43"/>
      <c r="E2" s="43"/>
      <c r="F2" s="43"/>
      <c r="G2" s="43"/>
      <c r="H2" s="43"/>
      <c r="I2" s="44"/>
      <c r="L2" s="94" t="s">
        <v>55</v>
      </c>
      <c r="M2" s="95">
        <v>1</v>
      </c>
      <c r="N2" s="96"/>
      <c r="O2" s="96"/>
      <c r="P2" s="48"/>
      <c r="Q2" s="48"/>
      <c r="R2" s="99"/>
    </row>
    <row r="3" spans="1:18" s="41" customFormat="1" ht="24" customHeight="1" x14ac:dyDescent="0.25">
      <c r="A3" s="92" t="s">
        <v>56</v>
      </c>
      <c r="B3" s="66">
        <v>2025</v>
      </c>
      <c r="I3" s="46"/>
      <c r="L3" s="94" t="s">
        <v>57</v>
      </c>
      <c r="M3" s="95">
        <v>2</v>
      </c>
      <c r="N3" s="96"/>
      <c r="O3" s="96">
        <v>2024</v>
      </c>
      <c r="P3" s="97">
        <v>45292</v>
      </c>
      <c r="Q3" s="97">
        <v>45657</v>
      </c>
      <c r="R3" s="99"/>
    </row>
    <row r="4" spans="1:18" s="41" customFormat="1" ht="33" customHeight="1" x14ac:dyDescent="0.25">
      <c r="A4" s="92" t="s">
        <v>58</v>
      </c>
      <c r="B4" s="66"/>
      <c r="C4" s="89"/>
      <c r="I4" s="46"/>
      <c r="L4" s="94" t="s">
        <v>59</v>
      </c>
      <c r="M4" s="95">
        <v>3</v>
      </c>
      <c r="N4" s="96"/>
      <c r="O4" s="96">
        <v>2025</v>
      </c>
      <c r="P4" s="97">
        <v>45658</v>
      </c>
      <c r="Q4" s="97">
        <v>46022</v>
      </c>
      <c r="R4" s="99"/>
    </row>
    <row r="5" spans="1:18" s="41" customFormat="1" x14ac:dyDescent="0.25">
      <c r="A5" s="45"/>
      <c r="B5" s="103"/>
      <c r="C5" s="104" t="s">
        <v>60</v>
      </c>
      <c r="D5" s="106">
        <f>_xlfn.XLOOKUP(B3,O:O,P:P)</f>
        <v>45658</v>
      </c>
      <c r="E5" s="104" t="s">
        <v>61</v>
      </c>
      <c r="F5" s="106">
        <f>_xlfn.XLOOKUP(B3,O:O,Q:Q)</f>
        <v>46022</v>
      </c>
      <c r="G5" s="103" t="str">
        <f>TEXT(D5,"mmmm")</f>
        <v>janvier</v>
      </c>
      <c r="H5" s="103">
        <f>_xlfn.XLOOKUP(G5,L2:L13,M2:M13)</f>
        <v>1</v>
      </c>
      <c r="I5" s="105" t="str">
        <f>TEXT(F5,"mmmm")</f>
        <v>décembre</v>
      </c>
      <c r="J5" s="48">
        <f>_xlfn.XLOOKUP(I5,L2:L13,M2:M13)</f>
        <v>12</v>
      </c>
      <c r="L5" s="94" t="s">
        <v>62</v>
      </c>
      <c r="M5" s="95">
        <v>4</v>
      </c>
      <c r="N5" s="96"/>
      <c r="O5" s="96">
        <v>2026</v>
      </c>
      <c r="P5" s="97">
        <v>46023</v>
      </c>
      <c r="Q5" s="97">
        <v>46387</v>
      </c>
      <c r="R5" s="99"/>
    </row>
    <row r="6" spans="1:18" s="41" customFormat="1" ht="19.149999999999999" customHeight="1" x14ac:dyDescent="0.25">
      <c r="A6" s="100" t="str">
        <f>IF(B4="NON", "  =&gt; Veuillez corriger le premier et/ou le dernier jour d'ouverture pour l'exercice déclaré", " ")</f>
        <v xml:space="preserve"> </v>
      </c>
      <c r="C6" s="86" t="s">
        <v>60</v>
      </c>
      <c r="D6" s="90">
        <f>D5</f>
        <v>45658</v>
      </c>
      <c r="E6" s="47" t="s">
        <v>61</v>
      </c>
      <c r="F6" s="90">
        <f>F5</f>
        <v>46022</v>
      </c>
      <c r="G6" s="48" t="str">
        <f>TEXT(D6,"mmmm")</f>
        <v>janvier</v>
      </c>
      <c r="H6" s="48">
        <f>_xlfn.XLOOKUP(G6,L2:L13,M2:M13)</f>
        <v>1</v>
      </c>
      <c r="I6" s="107" t="str">
        <f>TEXT(F6,"mmmm")</f>
        <v>décembre</v>
      </c>
      <c r="J6" s="48">
        <f>_xlfn.XLOOKUP(I6,L2:L13,M2:M13)</f>
        <v>12</v>
      </c>
      <c r="L6" s="94" t="s">
        <v>63</v>
      </c>
      <c r="M6" s="95">
        <v>5</v>
      </c>
      <c r="N6" s="96"/>
      <c r="O6" s="96">
        <v>2027</v>
      </c>
      <c r="P6" s="97">
        <v>46388</v>
      </c>
      <c r="Q6" s="97">
        <v>46752</v>
      </c>
      <c r="R6" s="99"/>
    </row>
    <row r="7" spans="1:18" s="41" customFormat="1" ht="13.9" customHeight="1" x14ac:dyDescent="0.25">
      <c r="A7" s="38"/>
      <c r="B7" s="39"/>
      <c r="C7" s="39"/>
      <c r="D7" s="39"/>
      <c r="E7" s="39"/>
      <c r="F7" s="39"/>
      <c r="G7" s="39"/>
      <c r="H7" s="39"/>
      <c r="I7" s="40"/>
      <c r="L7" s="94" t="s">
        <v>64</v>
      </c>
      <c r="M7" s="95">
        <v>6</v>
      </c>
      <c r="N7" s="96"/>
      <c r="O7" s="96">
        <v>2028</v>
      </c>
      <c r="P7" s="97">
        <v>46753</v>
      </c>
      <c r="Q7" s="97">
        <v>47118</v>
      </c>
      <c r="R7" s="99"/>
    </row>
    <row r="8" spans="1:18" s="41" customFormat="1" ht="22.9" customHeight="1" x14ac:dyDescent="0.25">
      <c r="A8" s="140" t="s">
        <v>65</v>
      </c>
      <c r="B8" s="141"/>
      <c r="C8" s="141"/>
      <c r="D8" s="141"/>
      <c r="E8" s="141"/>
      <c r="F8" s="141"/>
      <c r="G8" s="141"/>
      <c r="H8" s="141"/>
      <c r="I8" s="142"/>
      <c r="J8" s="108"/>
      <c r="L8" s="94" t="s">
        <v>66</v>
      </c>
      <c r="M8" s="95">
        <v>7</v>
      </c>
      <c r="N8" s="96"/>
      <c r="O8" s="96">
        <v>2029</v>
      </c>
      <c r="P8" s="97">
        <v>47119</v>
      </c>
      <c r="Q8" s="97">
        <v>47483</v>
      </c>
      <c r="R8" s="99"/>
    </row>
    <row r="9" spans="1:18" s="41" customFormat="1" ht="14.45" customHeight="1" x14ac:dyDescent="0.25">
      <c r="A9" s="42"/>
      <c r="B9" s="43"/>
      <c r="C9" s="43"/>
      <c r="D9" s="43"/>
      <c r="E9" s="43"/>
      <c r="F9" s="43"/>
      <c r="G9" s="43"/>
      <c r="H9" s="43"/>
      <c r="I9" s="44"/>
      <c r="L9" s="94" t="s">
        <v>67</v>
      </c>
      <c r="M9" s="95">
        <v>8</v>
      </c>
      <c r="N9" s="96"/>
      <c r="O9" s="96">
        <v>2030</v>
      </c>
      <c r="P9" s="97">
        <v>47484</v>
      </c>
      <c r="Q9" s="97">
        <v>47848</v>
      </c>
      <c r="R9" s="99"/>
    </row>
    <row r="10" spans="1:18" s="41" customFormat="1" ht="22.9" customHeight="1" x14ac:dyDescent="0.25">
      <c r="A10" s="45" t="s">
        <v>68</v>
      </c>
      <c r="B10" s="2">
        <f>IF(B4="NON",F6-D6+1,F5-D5+1)</f>
        <v>365</v>
      </c>
      <c r="I10" s="46"/>
      <c r="L10" s="94" t="s">
        <v>69</v>
      </c>
      <c r="M10" s="95">
        <v>9</v>
      </c>
      <c r="N10" s="96"/>
      <c r="O10" s="48"/>
      <c r="P10" s="48"/>
      <c r="Q10" s="48"/>
      <c r="R10" s="99"/>
    </row>
    <row r="11" spans="1:18" s="41" customFormat="1" ht="12.6" customHeight="1" x14ac:dyDescent="0.25">
      <c r="I11" s="46"/>
      <c r="L11" s="94" t="s">
        <v>70</v>
      </c>
      <c r="M11" s="95">
        <v>10</v>
      </c>
      <c r="N11" s="96"/>
      <c r="O11" s="48"/>
      <c r="P11" s="48"/>
      <c r="Q11" s="48"/>
      <c r="R11" s="99"/>
    </row>
    <row r="12" spans="1:18" s="41" customFormat="1" ht="22.9" customHeight="1" x14ac:dyDescent="0.25">
      <c r="A12" s="45" t="s">
        <v>71</v>
      </c>
      <c r="B12" s="68">
        <f>IF(B4="NON",J6-H6+1,J5-H5+1)</f>
        <v>12</v>
      </c>
      <c r="C12" s="69" t="s">
        <v>72</v>
      </c>
      <c r="I12" s="46"/>
      <c r="L12" s="94" t="s">
        <v>73</v>
      </c>
      <c r="M12" s="95">
        <v>11</v>
      </c>
      <c r="N12" s="96"/>
      <c r="O12" s="48"/>
      <c r="P12" s="48"/>
      <c r="Q12" s="48"/>
      <c r="R12" s="99"/>
    </row>
    <row r="13" spans="1:18" s="41" customFormat="1" ht="22.9" customHeight="1" x14ac:dyDescent="0.25">
      <c r="A13" s="47" t="s">
        <v>74</v>
      </c>
      <c r="B13" s="61" t="str">
        <f>IF(B4="NON",G6,G5)</f>
        <v>janvier</v>
      </c>
      <c r="C13" s="48"/>
      <c r="D13" s="48"/>
      <c r="E13" s="48"/>
      <c r="F13" s="48"/>
      <c r="G13" s="48"/>
      <c r="H13" s="48"/>
      <c r="I13" s="49"/>
      <c r="J13" s="101"/>
      <c r="K13" s="88"/>
      <c r="L13" s="94" t="s">
        <v>75</v>
      </c>
      <c r="M13" s="95">
        <v>12</v>
      </c>
      <c r="N13" s="96"/>
      <c r="O13" s="48"/>
      <c r="P13" s="48"/>
      <c r="Q13" s="48"/>
      <c r="R13" s="99"/>
    </row>
    <row r="14" spans="1:18" s="41" customFormat="1" ht="22.9" customHeight="1" x14ac:dyDescent="0.25">
      <c r="A14" s="47" t="s">
        <v>76</v>
      </c>
      <c r="B14" s="61" t="str">
        <f>IF(B4="NON",I6,I5)</f>
        <v>décembre</v>
      </c>
      <c r="C14" s="48" t="str">
        <f>TEXT(F5,"mmmm")</f>
        <v>décembre</v>
      </c>
      <c r="D14" s="48"/>
      <c r="E14" s="48"/>
      <c r="F14" s="48"/>
      <c r="G14" s="48"/>
      <c r="H14" s="48"/>
      <c r="I14" s="49">
        <f>_xlfn.XLOOKUP(B14,L2:L13,M2:M13)</f>
        <v>12</v>
      </c>
      <c r="J14" s="101"/>
      <c r="L14" s="48"/>
      <c r="M14" s="48"/>
      <c r="N14" s="48"/>
      <c r="O14" s="48"/>
      <c r="P14" s="48"/>
      <c r="Q14" s="48"/>
      <c r="R14" s="99"/>
    </row>
    <row r="15" spans="1:18" s="41" customFormat="1" ht="19.899999999999999" customHeight="1" x14ac:dyDescent="0.25">
      <c r="A15" s="45"/>
      <c r="I15" s="46"/>
      <c r="L15" s="48"/>
      <c r="M15" s="48"/>
      <c r="N15" s="48"/>
      <c r="O15" s="48"/>
      <c r="P15" s="48"/>
      <c r="Q15" s="48"/>
      <c r="R15" s="99"/>
    </row>
    <row r="16" spans="1:18" ht="75.599999999999994" customHeight="1" x14ac:dyDescent="0.2">
      <c r="A16" s="143" t="s">
        <v>77</v>
      </c>
      <c r="B16" s="144"/>
      <c r="C16" s="144"/>
      <c r="D16" s="144"/>
      <c r="E16" s="144"/>
      <c r="F16" s="144"/>
      <c r="G16" s="144"/>
      <c r="H16" s="144"/>
      <c r="I16" s="145"/>
      <c r="J16" s="102"/>
    </row>
  </sheetData>
  <sheetProtection algorithmName="SHA-512" hashValue="qSVmfCrh2+dqgd2S4EOgrbM0o4W6tCEoD6vW+R2vWYetpSr03Vi3Q2alqPD9sXeGiTpgVq6g2I/M0JUhJgyaRg==" saltValue="NRENlsScumkz7szM6MavAg==" spinCount="100000" sheet="1" objects="1" scenarios="1" selectLockedCells="1"/>
  <mergeCells count="3">
    <mergeCell ref="A1:I1"/>
    <mergeCell ref="A8:I8"/>
    <mergeCell ref="A16:I16"/>
  </mergeCells>
  <phoneticPr fontId="2" type="noConversion"/>
  <dataValidations count="3">
    <dataValidation type="list" allowBlank="1" showInputMessage="1" showErrorMessage="1" sqref="B4" xr:uid="{07FB9772-B26A-4AB4-BF2C-CD6A338D6198}">
      <formula1>" ,OUI, NON"</formula1>
    </dataValidation>
    <dataValidation allowBlank="1" showErrorMessage="1" errorTitle="Format incorrect" error="Veuillez saisir des dates au format : JJ/MM/AAAA" sqref="D5:D6 F5:F6" xr:uid="{2ABA6090-F8E6-4DB1-B98E-BB78738D5E43}"/>
    <dataValidation type="list" allowBlank="1" showInputMessage="1" showErrorMessage="1" sqref="B3" xr:uid="{494C73A1-AC90-4C8F-84BA-2C3DE130BF1D}">
      <formula1>"2024,2025,2026,2027,2028,2029,2030"</formula1>
    </dataValidation>
  </dataValidations>
  <pageMargins left="0.7" right="0.7" top="0.75" bottom="0.75" header="0.3" footer="0.3"/>
  <pageSetup paperSize="9" orientation="portrait" r:id="rId1"/>
  <ignoredErrors>
    <ignoredError sqref="H5:H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06E3-3EEF-4308-AA78-66184C86301D}">
  <dimension ref="A1:R61"/>
  <sheetViews>
    <sheetView showGridLines="0" zoomScale="80" zoomScaleNormal="80" workbookViewId="0">
      <pane ySplit="1" topLeftCell="A2" activePane="bottomLeft" state="frozen"/>
      <selection pane="bottomLeft" activeCell="A11" sqref="A11"/>
    </sheetView>
  </sheetViews>
  <sheetFormatPr baseColWidth="10" defaultColWidth="11.5703125" defaultRowHeight="15" x14ac:dyDescent="0.2"/>
  <cols>
    <col min="1" max="1" width="34.28515625" style="1" customWidth="1"/>
    <col min="2" max="2" width="36.28515625" style="1" customWidth="1"/>
    <col min="3" max="14" width="14.42578125" style="1" customWidth="1"/>
    <col min="15" max="15" width="11.28515625" style="1" customWidth="1"/>
    <col min="16" max="16384" width="11.5703125" style="1"/>
  </cols>
  <sheetData>
    <row r="1" spans="1:18" ht="28.9" customHeight="1" x14ac:dyDescent="0.2">
      <c r="A1" s="146" t="s">
        <v>78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1" t="s">
        <v>79</v>
      </c>
      <c r="Q1" s="11"/>
      <c r="R1" s="12"/>
    </row>
    <row r="2" spans="1:18" ht="15.75" x14ac:dyDescent="0.25">
      <c r="A2" s="23"/>
      <c r="O2" s="24"/>
      <c r="P2" s="13" t="s">
        <v>67</v>
      </c>
      <c r="Q2" s="14">
        <v>8</v>
      </c>
      <c r="R2" s="12"/>
    </row>
    <row r="3" spans="1:18" ht="21" customHeight="1" x14ac:dyDescent="0.25">
      <c r="A3" s="115" t="s">
        <v>80</v>
      </c>
      <c r="B3" s="115"/>
      <c r="C3" s="115"/>
      <c r="D3" s="115"/>
      <c r="H3" s="154" t="s">
        <v>81</v>
      </c>
      <c r="I3" s="154"/>
      <c r="J3" s="154"/>
      <c r="K3" s="154"/>
      <c r="L3" s="154"/>
      <c r="M3" s="154"/>
      <c r="N3" s="154"/>
      <c r="O3" s="24"/>
      <c r="P3" s="13"/>
      <c r="Q3" s="14"/>
      <c r="R3" s="12"/>
    </row>
    <row r="4" spans="1:18" s="15" customFormat="1" ht="22.9" customHeight="1" x14ac:dyDescent="0.25">
      <c r="A4" s="115" t="s">
        <v>82</v>
      </c>
      <c r="B4" s="115" t="s">
        <v>83</v>
      </c>
      <c r="C4" s="115" t="s">
        <v>71</v>
      </c>
      <c r="D4" s="115"/>
      <c r="E4" s="37"/>
      <c r="F4" s="37"/>
      <c r="G4" s="25"/>
      <c r="H4" s="155" t="s">
        <v>38</v>
      </c>
      <c r="I4" s="155"/>
      <c r="J4" s="155"/>
      <c r="K4" s="155"/>
      <c r="L4" s="155"/>
      <c r="M4" s="155"/>
      <c r="N4" s="22">
        <f>SUMIF(B11:B60, "Fonction socio-éducative",O11:O60)</f>
        <v>0</v>
      </c>
      <c r="O4" s="26"/>
      <c r="P4" s="17" t="s">
        <v>70</v>
      </c>
      <c r="Q4" s="18">
        <v>10</v>
      </c>
      <c r="R4" s="19"/>
    </row>
    <row r="5" spans="1:18" ht="22.9" customHeight="1" x14ac:dyDescent="0.25">
      <c r="A5" s="115"/>
      <c r="B5" s="115"/>
      <c r="C5" s="115"/>
      <c r="D5" s="115"/>
      <c r="E5" s="37"/>
      <c r="F5" s="37"/>
      <c r="G5" s="25"/>
      <c r="H5" s="155" t="s">
        <v>39</v>
      </c>
      <c r="I5" s="155"/>
      <c r="J5" s="155"/>
      <c r="K5" s="155"/>
      <c r="L5" s="155"/>
      <c r="M5" s="155"/>
      <c r="N5" s="22">
        <f>SUMIF(B11:B60, "Appui à la fonction socio-éducative",O11:O60)</f>
        <v>0</v>
      </c>
      <c r="O5" s="26"/>
      <c r="P5" s="13" t="s">
        <v>73</v>
      </c>
      <c r="Q5" s="14">
        <v>11</v>
      </c>
      <c r="R5" s="12"/>
    </row>
    <row r="6" spans="1:18" ht="22.9" customHeight="1" x14ac:dyDescent="0.25">
      <c r="A6" s="110" t="str">
        <f>'Durée d''ouverture'!B13</f>
        <v>janvier</v>
      </c>
      <c r="B6" s="16" t="str">
        <f>'Durée d''ouverture'!B14</f>
        <v>décembre</v>
      </c>
      <c r="C6" s="150">
        <f>'Durée d''ouverture'!B12</f>
        <v>12</v>
      </c>
      <c r="D6" s="150"/>
      <c r="E6" s="37"/>
      <c r="F6" s="37"/>
      <c r="G6" s="27"/>
      <c r="H6" s="155" t="s">
        <v>40</v>
      </c>
      <c r="I6" s="155"/>
      <c r="J6" s="155"/>
      <c r="K6" s="155"/>
      <c r="L6" s="155"/>
      <c r="M6" s="155"/>
      <c r="N6" s="22">
        <f>SUMIF(B11:B60, "Direction",O11:O60)</f>
        <v>0</v>
      </c>
      <c r="O6" s="26"/>
      <c r="P6" s="13"/>
      <c r="Q6" s="14"/>
      <c r="R6" s="12"/>
    </row>
    <row r="7" spans="1:18" s="53" customFormat="1" ht="25.15" customHeight="1" x14ac:dyDescent="0.25">
      <c r="A7" s="70" t="s">
        <v>84</v>
      </c>
      <c r="B7" s="28"/>
      <c r="C7" s="29"/>
      <c r="D7" s="71"/>
      <c r="E7" s="30"/>
      <c r="F7" s="30"/>
      <c r="G7" s="30"/>
      <c r="H7" s="31"/>
      <c r="I7" s="31"/>
      <c r="J7" s="31"/>
      <c r="K7" s="31"/>
      <c r="L7" s="31"/>
      <c r="M7" s="31"/>
      <c r="N7" s="31"/>
      <c r="O7" s="32"/>
      <c r="P7" s="72"/>
      <c r="Q7" s="73"/>
      <c r="R7" s="74"/>
    </row>
    <row r="9" spans="1:18" ht="165.6" customHeight="1" x14ac:dyDescent="0.2">
      <c r="A9" s="151" t="s">
        <v>85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3"/>
      <c r="P9" s="12"/>
      <c r="Q9" s="12"/>
      <c r="R9" s="12"/>
    </row>
    <row r="10" spans="1:18" ht="30" customHeight="1" x14ac:dyDescent="0.2">
      <c r="A10" s="2" t="s">
        <v>18</v>
      </c>
      <c r="B10" s="20" t="s">
        <v>86</v>
      </c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27</v>
      </c>
      <c r="K10" s="2" t="s">
        <v>28</v>
      </c>
      <c r="L10" s="2" t="s">
        <v>29</v>
      </c>
      <c r="M10" s="2" t="s">
        <v>30</v>
      </c>
      <c r="N10" s="2" t="s">
        <v>31</v>
      </c>
      <c r="O10" s="33"/>
    </row>
    <row r="11" spans="1:18" ht="15.75" x14ac:dyDescent="0.25">
      <c r="A11" s="5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8">
        <f>(C11+D11+E11+F11+G11+H11+I11+J11+K11+L11+M11+N11)/$C$6</f>
        <v>0</v>
      </c>
      <c r="P11" s="10" t="str">
        <f>IF(OR(C11&gt;1,D11&gt;1,E11&gt;1,F11&gt;1,G11&gt;1,H11&gt;1,I11&gt;1,J11&gt;1,K11&gt;1,L11&gt;1,M11&gt;1,N11&gt;1),"Erreur"," ")</f>
        <v xml:space="preserve"> </v>
      </c>
    </row>
    <row r="12" spans="1:18" ht="15.75" x14ac:dyDescent="0.25">
      <c r="A12" s="5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8">
        <f t="shared" ref="O12:O59" si="0">(C12+D12+E12+F12+G12+H12+I12+J12+K12+L12+M12+N12)/$C$6</f>
        <v>0</v>
      </c>
      <c r="P12" s="10" t="str">
        <f t="shared" ref="P12:P60" si="1">IF(OR(C12&gt;1,D12&gt;1,E12&gt;1,F12&gt;1,G12&gt;1,H12&gt;1,I12&gt;1,J12&gt;1,K12&gt;1,L12&gt;1,M12&gt;1,N12&gt;1),"Erreur"," ")</f>
        <v xml:space="preserve"> </v>
      </c>
    </row>
    <row r="13" spans="1:18" ht="15.75" x14ac:dyDescent="0.25">
      <c r="A13" s="5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8">
        <f t="shared" si="0"/>
        <v>0</v>
      </c>
      <c r="P13" s="10" t="str">
        <f t="shared" si="1"/>
        <v xml:space="preserve"> </v>
      </c>
    </row>
    <row r="14" spans="1:18" ht="15.75" x14ac:dyDescent="0.25">
      <c r="A14" s="5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8">
        <f t="shared" si="0"/>
        <v>0</v>
      </c>
      <c r="P14" s="10" t="str">
        <f t="shared" si="1"/>
        <v xml:space="preserve"> </v>
      </c>
    </row>
    <row r="15" spans="1:18" ht="15.75" x14ac:dyDescent="0.25">
      <c r="A15" s="5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8">
        <f t="shared" si="0"/>
        <v>0</v>
      </c>
      <c r="P15" s="10" t="str">
        <f t="shared" si="1"/>
        <v xml:space="preserve"> </v>
      </c>
    </row>
    <row r="16" spans="1:18" ht="15.75" x14ac:dyDescent="0.25">
      <c r="A16" s="5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8">
        <f t="shared" si="0"/>
        <v>0</v>
      </c>
      <c r="P16" s="10" t="str">
        <f t="shared" si="1"/>
        <v xml:space="preserve"> </v>
      </c>
    </row>
    <row r="17" spans="1:16" ht="15.75" x14ac:dyDescent="0.25">
      <c r="A17" s="5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8">
        <f t="shared" si="0"/>
        <v>0</v>
      </c>
      <c r="P17" s="10" t="str">
        <f t="shared" si="1"/>
        <v xml:space="preserve"> </v>
      </c>
    </row>
    <row r="18" spans="1:16" ht="15.75" x14ac:dyDescent="0.25">
      <c r="A18" s="5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8">
        <f t="shared" si="0"/>
        <v>0</v>
      </c>
      <c r="P18" s="10" t="str">
        <f t="shared" si="1"/>
        <v xml:space="preserve"> </v>
      </c>
    </row>
    <row r="19" spans="1:16" ht="15.75" x14ac:dyDescent="0.25">
      <c r="A19" s="5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8">
        <f t="shared" si="0"/>
        <v>0</v>
      </c>
      <c r="P19" s="10" t="str">
        <f t="shared" si="1"/>
        <v xml:space="preserve"> </v>
      </c>
    </row>
    <row r="20" spans="1:16" ht="15.75" x14ac:dyDescent="0.25">
      <c r="A20" s="5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8">
        <f t="shared" si="0"/>
        <v>0</v>
      </c>
      <c r="P20" s="10" t="str">
        <f t="shared" si="1"/>
        <v xml:space="preserve"> </v>
      </c>
    </row>
    <row r="21" spans="1:16" ht="15.75" x14ac:dyDescent="0.25">
      <c r="A21" s="5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8">
        <f t="shared" si="0"/>
        <v>0</v>
      </c>
      <c r="P21" s="10" t="str">
        <f t="shared" si="1"/>
        <v xml:space="preserve"> </v>
      </c>
    </row>
    <row r="22" spans="1:16" ht="15.75" x14ac:dyDescent="0.25">
      <c r="A22" s="5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8">
        <f t="shared" si="0"/>
        <v>0</v>
      </c>
      <c r="P22" s="10" t="str">
        <f t="shared" si="1"/>
        <v xml:space="preserve"> </v>
      </c>
    </row>
    <row r="23" spans="1:16" ht="15.75" x14ac:dyDescent="0.25">
      <c r="A23" s="5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8">
        <f t="shared" si="0"/>
        <v>0</v>
      </c>
      <c r="P23" s="10" t="str">
        <f t="shared" si="1"/>
        <v xml:space="preserve"> </v>
      </c>
    </row>
    <row r="24" spans="1:16" ht="15.75" x14ac:dyDescent="0.25">
      <c r="A24" s="5"/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8">
        <f t="shared" si="0"/>
        <v>0</v>
      </c>
      <c r="P24" s="10" t="str">
        <f t="shared" si="1"/>
        <v xml:space="preserve"> </v>
      </c>
    </row>
    <row r="25" spans="1:16" ht="15.75" x14ac:dyDescent="0.25">
      <c r="A25" s="5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8">
        <f t="shared" si="0"/>
        <v>0</v>
      </c>
      <c r="P25" s="10" t="str">
        <f t="shared" si="1"/>
        <v xml:space="preserve"> </v>
      </c>
    </row>
    <row r="26" spans="1:16" ht="15.75" x14ac:dyDescent="0.25">
      <c r="A26" s="5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8">
        <f t="shared" si="0"/>
        <v>0</v>
      </c>
      <c r="P26" s="10" t="str">
        <f t="shared" si="1"/>
        <v xml:space="preserve"> </v>
      </c>
    </row>
    <row r="27" spans="1:16" ht="15.75" x14ac:dyDescent="0.25">
      <c r="A27" s="5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8">
        <f t="shared" si="0"/>
        <v>0</v>
      </c>
      <c r="P27" s="10" t="str">
        <f t="shared" si="1"/>
        <v xml:space="preserve"> </v>
      </c>
    </row>
    <row r="28" spans="1:16" ht="15.75" x14ac:dyDescent="0.25">
      <c r="A28" s="5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8">
        <f t="shared" si="0"/>
        <v>0</v>
      </c>
      <c r="P28" s="10" t="str">
        <f t="shared" si="1"/>
        <v xml:space="preserve"> </v>
      </c>
    </row>
    <row r="29" spans="1:16" ht="15.75" x14ac:dyDescent="0.25">
      <c r="A29" s="5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8">
        <f t="shared" si="0"/>
        <v>0</v>
      </c>
      <c r="P29" s="10" t="str">
        <f t="shared" si="1"/>
        <v xml:space="preserve"> </v>
      </c>
    </row>
    <row r="30" spans="1:16" ht="15.75" x14ac:dyDescent="0.25">
      <c r="A30" s="5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8">
        <f t="shared" si="0"/>
        <v>0</v>
      </c>
      <c r="P30" s="10" t="str">
        <f t="shared" si="1"/>
        <v xml:space="preserve"> </v>
      </c>
    </row>
    <row r="31" spans="1:16" ht="15.75" x14ac:dyDescent="0.25">
      <c r="A31" s="5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8">
        <f t="shared" si="0"/>
        <v>0</v>
      </c>
      <c r="P31" s="10" t="str">
        <f t="shared" si="1"/>
        <v xml:space="preserve"> </v>
      </c>
    </row>
    <row r="32" spans="1:16" ht="15.75" x14ac:dyDescent="0.25">
      <c r="A32" s="5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8">
        <f t="shared" si="0"/>
        <v>0</v>
      </c>
      <c r="P32" s="10" t="str">
        <f t="shared" si="1"/>
        <v xml:space="preserve"> </v>
      </c>
    </row>
    <row r="33" spans="1:16" ht="15.75" x14ac:dyDescent="0.25">
      <c r="A33" s="5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8">
        <f t="shared" si="0"/>
        <v>0</v>
      </c>
      <c r="P33" s="10" t="str">
        <f t="shared" si="1"/>
        <v xml:space="preserve"> </v>
      </c>
    </row>
    <row r="34" spans="1:16" ht="15.75" x14ac:dyDescent="0.25">
      <c r="A34" s="5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8">
        <f t="shared" si="0"/>
        <v>0</v>
      </c>
      <c r="P34" s="10" t="str">
        <f t="shared" si="1"/>
        <v xml:space="preserve"> </v>
      </c>
    </row>
    <row r="35" spans="1:16" ht="15.75" x14ac:dyDescent="0.25">
      <c r="A35" s="5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8">
        <f t="shared" si="0"/>
        <v>0</v>
      </c>
      <c r="P35" s="10" t="str">
        <f t="shared" si="1"/>
        <v xml:space="preserve"> </v>
      </c>
    </row>
    <row r="36" spans="1:16" ht="15.75" x14ac:dyDescent="0.25">
      <c r="A36" s="5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8">
        <f t="shared" si="0"/>
        <v>0</v>
      </c>
      <c r="P36" s="10" t="str">
        <f t="shared" si="1"/>
        <v xml:space="preserve"> </v>
      </c>
    </row>
    <row r="37" spans="1:16" ht="15.75" x14ac:dyDescent="0.25">
      <c r="A37" s="5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8">
        <f t="shared" si="0"/>
        <v>0</v>
      </c>
      <c r="P37" s="10" t="str">
        <f t="shared" si="1"/>
        <v xml:space="preserve"> </v>
      </c>
    </row>
    <row r="38" spans="1:16" ht="15.75" x14ac:dyDescent="0.25">
      <c r="A38" s="5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8">
        <f t="shared" si="0"/>
        <v>0</v>
      </c>
      <c r="P38" s="10" t="str">
        <f t="shared" si="1"/>
        <v xml:space="preserve"> </v>
      </c>
    </row>
    <row r="39" spans="1:16" ht="15.75" x14ac:dyDescent="0.25">
      <c r="A39" s="5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8">
        <f t="shared" si="0"/>
        <v>0</v>
      </c>
      <c r="P39" s="10" t="str">
        <f t="shared" si="1"/>
        <v xml:space="preserve"> </v>
      </c>
    </row>
    <row r="40" spans="1:16" ht="15.75" x14ac:dyDescent="0.25">
      <c r="A40" s="5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8">
        <f t="shared" si="0"/>
        <v>0</v>
      </c>
      <c r="P40" s="10" t="str">
        <f t="shared" si="1"/>
        <v xml:space="preserve"> </v>
      </c>
    </row>
    <row r="41" spans="1:16" ht="15.75" x14ac:dyDescent="0.25">
      <c r="A41" s="5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8">
        <f t="shared" si="0"/>
        <v>0</v>
      </c>
      <c r="P41" s="10" t="str">
        <f t="shared" si="1"/>
        <v xml:space="preserve"> </v>
      </c>
    </row>
    <row r="42" spans="1:16" ht="15.75" x14ac:dyDescent="0.25">
      <c r="A42" s="5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8">
        <f t="shared" si="0"/>
        <v>0</v>
      </c>
      <c r="P42" s="10" t="str">
        <f t="shared" si="1"/>
        <v xml:space="preserve"> </v>
      </c>
    </row>
    <row r="43" spans="1:16" ht="15.75" x14ac:dyDescent="0.25">
      <c r="A43" s="5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8">
        <f t="shared" si="0"/>
        <v>0</v>
      </c>
      <c r="P43" s="10" t="str">
        <f t="shared" si="1"/>
        <v xml:space="preserve"> </v>
      </c>
    </row>
    <row r="44" spans="1:16" ht="15.75" x14ac:dyDescent="0.25">
      <c r="A44" s="5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8">
        <f t="shared" si="0"/>
        <v>0</v>
      </c>
      <c r="P44" s="10" t="str">
        <f t="shared" si="1"/>
        <v xml:space="preserve"> </v>
      </c>
    </row>
    <row r="45" spans="1:16" ht="15.75" x14ac:dyDescent="0.25">
      <c r="A45" s="5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8">
        <f t="shared" si="0"/>
        <v>0</v>
      </c>
      <c r="P45" s="10" t="str">
        <f t="shared" si="1"/>
        <v xml:space="preserve"> </v>
      </c>
    </row>
    <row r="46" spans="1:16" ht="15.75" x14ac:dyDescent="0.25">
      <c r="A46" s="5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8">
        <f t="shared" si="0"/>
        <v>0</v>
      </c>
      <c r="P46" s="10" t="str">
        <f t="shared" si="1"/>
        <v xml:space="preserve"> </v>
      </c>
    </row>
    <row r="47" spans="1:16" ht="15.75" x14ac:dyDescent="0.25">
      <c r="A47" s="5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">
        <f t="shared" si="0"/>
        <v>0</v>
      </c>
      <c r="P47" s="10" t="str">
        <f t="shared" si="1"/>
        <v xml:space="preserve"> </v>
      </c>
    </row>
    <row r="48" spans="1:16" ht="15.75" x14ac:dyDescent="0.25">
      <c r="A48" s="5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8">
        <f t="shared" si="0"/>
        <v>0</v>
      </c>
      <c r="P48" s="10" t="str">
        <f t="shared" si="1"/>
        <v xml:space="preserve"> </v>
      </c>
    </row>
    <row r="49" spans="1:18" ht="15.75" x14ac:dyDescent="0.25">
      <c r="A49" s="5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>
        <f t="shared" si="0"/>
        <v>0</v>
      </c>
      <c r="P49" s="10" t="str">
        <f t="shared" si="1"/>
        <v xml:space="preserve"> </v>
      </c>
    </row>
    <row r="50" spans="1:18" ht="15.75" x14ac:dyDescent="0.25">
      <c r="A50" s="5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>
        <f t="shared" si="0"/>
        <v>0</v>
      </c>
      <c r="P50" s="10" t="str">
        <f t="shared" si="1"/>
        <v xml:space="preserve"> </v>
      </c>
    </row>
    <row r="51" spans="1:18" ht="15.75" x14ac:dyDescent="0.25">
      <c r="A51" s="5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8">
        <f t="shared" si="0"/>
        <v>0</v>
      </c>
      <c r="P51" s="10" t="str">
        <f t="shared" si="1"/>
        <v xml:space="preserve"> </v>
      </c>
    </row>
    <row r="52" spans="1:18" ht="15.75" x14ac:dyDescent="0.25">
      <c r="A52" s="5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8">
        <f t="shared" si="0"/>
        <v>0</v>
      </c>
      <c r="P52" s="10" t="str">
        <f t="shared" si="1"/>
        <v xml:space="preserve"> </v>
      </c>
    </row>
    <row r="53" spans="1:18" ht="15.75" x14ac:dyDescent="0.25">
      <c r="A53" s="5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8">
        <f t="shared" si="0"/>
        <v>0</v>
      </c>
      <c r="P53" s="10" t="str">
        <f t="shared" si="1"/>
        <v xml:space="preserve"> </v>
      </c>
    </row>
    <row r="54" spans="1:18" ht="15.75" x14ac:dyDescent="0.25">
      <c r="A54" s="5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8">
        <f t="shared" si="0"/>
        <v>0</v>
      </c>
      <c r="P54" s="10" t="str">
        <f t="shared" si="1"/>
        <v xml:space="preserve"> </v>
      </c>
    </row>
    <row r="55" spans="1:18" ht="15.75" x14ac:dyDescent="0.25">
      <c r="A55" s="5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8">
        <f t="shared" si="0"/>
        <v>0</v>
      </c>
      <c r="P55" s="10" t="str">
        <f t="shared" si="1"/>
        <v xml:space="preserve"> </v>
      </c>
    </row>
    <row r="56" spans="1:18" ht="15.75" x14ac:dyDescent="0.25">
      <c r="A56" s="5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8">
        <f t="shared" si="0"/>
        <v>0</v>
      </c>
      <c r="P56" s="10" t="str">
        <f t="shared" si="1"/>
        <v xml:space="preserve"> </v>
      </c>
    </row>
    <row r="57" spans="1:18" ht="15.75" x14ac:dyDescent="0.25">
      <c r="A57" s="5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8">
        <f t="shared" si="0"/>
        <v>0</v>
      </c>
      <c r="P57" s="10" t="str">
        <f t="shared" si="1"/>
        <v xml:space="preserve"> </v>
      </c>
    </row>
    <row r="58" spans="1:18" ht="15.75" x14ac:dyDescent="0.25">
      <c r="A58" s="5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8">
        <f t="shared" si="0"/>
        <v>0</v>
      </c>
      <c r="P58" s="10" t="str">
        <f t="shared" si="1"/>
        <v xml:space="preserve"> </v>
      </c>
    </row>
    <row r="59" spans="1:18" ht="15.75" x14ac:dyDescent="0.25">
      <c r="A59" s="5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8">
        <f t="shared" si="0"/>
        <v>0</v>
      </c>
      <c r="P59" s="10" t="str">
        <f t="shared" si="1"/>
        <v xml:space="preserve"> </v>
      </c>
    </row>
    <row r="60" spans="1:18" ht="15.75" x14ac:dyDescent="0.25">
      <c r="A60" s="5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8">
        <f>(C60+D60+E60+F60+G60+H60+I60+J60+K60+L60+M60+N60)/$C$6</f>
        <v>0</v>
      </c>
      <c r="P60" s="10" t="str">
        <f t="shared" si="1"/>
        <v xml:space="preserve"> </v>
      </c>
    </row>
    <row r="61" spans="1:18" x14ac:dyDescent="0.2">
      <c r="A61" s="149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2"/>
      <c r="Q61" s="12"/>
      <c r="R61" s="12"/>
    </row>
  </sheetData>
  <sheetProtection algorithmName="SHA-512" hashValue="5BkioQVxBcTRtUjxInOF6cL6p9Q0K2CVHkkYYS+bJzif3HBGKeJaKnUQEMdp1XPoiR4sP4yBQTg1rtBW+RUvXQ==" saltValue="o/tM2N2HkhXGxbyjI7rd0A==" spinCount="100000" sheet="1" objects="1" scenarios="1" selectLockedCells="1"/>
  <mergeCells count="12">
    <mergeCell ref="A1:O1"/>
    <mergeCell ref="A61:O61"/>
    <mergeCell ref="C4:D5"/>
    <mergeCell ref="C6:D6"/>
    <mergeCell ref="A3:D3"/>
    <mergeCell ref="A9:O9"/>
    <mergeCell ref="H3:N3"/>
    <mergeCell ref="H4:M4"/>
    <mergeCell ref="H5:M5"/>
    <mergeCell ref="H6:M6"/>
    <mergeCell ref="A4:A5"/>
    <mergeCell ref="B4:B5"/>
  </mergeCells>
  <phoneticPr fontId="2" type="noConversion"/>
  <conditionalFormatting sqref="C11:C60">
    <cfRule type="expression" dxfId="24" priority="37">
      <formula>IF(OR(premier_mois&gt;1,dernier_mois&lt;1),TRUE(),FALSE())</formula>
    </cfRule>
  </conditionalFormatting>
  <conditionalFormatting sqref="D11:D60">
    <cfRule type="expression" dxfId="23" priority="38">
      <formula>IF(OR(premier_mois&gt;2,dernier_mois&lt;2),TRUE(),FALSE())</formula>
    </cfRule>
  </conditionalFormatting>
  <conditionalFormatting sqref="E11:E60">
    <cfRule type="expression" dxfId="22" priority="39">
      <formula>IF(OR(premier_mois&gt;3,dernier_mois&lt;3),TRUE(),FALSE())</formula>
    </cfRule>
  </conditionalFormatting>
  <conditionalFormatting sqref="F11:F60">
    <cfRule type="expression" dxfId="21" priority="40">
      <formula>IF(OR(premier_mois&gt;4,dernier_mois&lt;4),TRUE(),FALSE())</formula>
    </cfRule>
  </conditionalFormatting>
  <conditionalFormatting sqref="G11:G60">
    <cfRule type="expression" dxfId="20" priority="41">
      <formula>IF(OR(premier_mois&gt;5,dernier_mois&lt;5),TRUE(),FALSE())</formula>
    </cfRule>
  </conditionalFormatting>
  <conditionalFormatting sqref="H11:H60">
    <cfRule type="expression" dxfId="19" priority="42">
      <formula>IF(OR(premier_mois&gt;6,dernier_mois&lt;6),TRUE(),FALSE())</formula>
    </cfRule>
  </conditionalFormatting>
  <conditionalFormatting sqref="I11:I60">
    <cfRule type="expression" dxfId="18" priority="43">
      <formula>IF(OR(premier_mois&gt;7,dernier_mois&lt;7),TRUE(),FALSE())</formula>
    </cfRule>
  </conditionalFormatting>
  <conditionalFormatting sqref="J11:J60">
    <cfRule type="expression" dxfId="17" priority="44">
      <formula>IF(OR(premier_mois&gt;8,dernier_mois&lt;8),TRUE(),FALSE())</formula>
    </cfRule>
  </conditionalFormatting>
  <conditionalFormatting sqref="K11:K60">
    <cfRule type="expression" dxfId="16" priority="45">
      <formula>IF(OR(premier_mois&gt;9,dernier_mois&lt;9),TRUE(),FALSE())</formula>
    </cfRule>
  </conditionalFormatting>
  <conditionalFormatting sqref="L11:L60">
    <cfRule type="expression" dxfId="15" priority="46">
      <formula>IF(OR(premier_mois&gt;10,dernier_mois&lt;10),TRUE(),FALSE())</formula>
    </cfRule>
  </conditionalFormatting>
  <conditionalFormatting sqref="M11:M60">
    <cfRule type="expression" dxfId="14" priority="47">
      <formula>IF(OR(premier_mois&gt;11,dernier_mois&lt;11),TRUE(),FALSE())</formula>
    </cfRule>
  </conditionalFormatting>
  <conditionalFormatting sqref="N11:N60">
    <cfRule type="expression" dxfId="13" priority="48">
      <formula>IF(OR(premier_mois&gt;12,dernier_mois&lt;12),TRUE(),FALSE())</formula>
    </cfRule>
  </conditionalFormatting>
  <dataValidations count="4">
    <dataValidation type="list" allowBlank="1" showInputMessage="1" showErrorMessage="1" sqref="B11:B60" xr:uid="{6BC10181-B74C-4343-8D44-AB8582CF334F}">
      <formula1>"Fonction socio-éducative, Appui à la fonction socio-éducative, Direction"</formula1>
    </dataValidation>
    <dataValidation type="decimal" allowBlank="1" showInputMessage="1" showErrorMessage="1" error="Veuillez saisir un pourcentage compris entre 0 et 100 %" sqref="C11:N60" xr:uid="{5CD6B2FD-6989-41A8-8ACA-D8C77C127DBD}">
      <formula1>0</formula1>
      <formula2>100</formula2>
    </dataValidation>
    <dataValidation allowBlank="1" showInputMessage="1" showErrorMessage="1" error="Veuillez sélectionner un mois d'ouverture" sqref="A7" xr:uid="{9D0E8847-BD1C-42F4-97FF-998355CF46E8}"/>
    <dataValidation allowBlank="1" showInputMessage="1" showErrorMessage="1" error="Veuillez sélectionner un mois de fermeture" sqref="B6:B7 A6" xr:uid="{A2BA627D-84CC-4B60-B727-0EF3505A64DC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7B2B2-FDEC-465C-BD86-87A3B5761319}">
  <dimension ref="A1:R12"/>
  <sheetViews>
    <sheetView showGridLines="0" tabSelected="1" zoomScale="90" zoomScaleNormal="90" workbookViewId="0">
      <pane ySplit="1" topLeftCell="A2" activePane="bottomLeft" state="frozen"/>
      <selection pane="bottomLeft" activeCell="N11" sqref="N11"/>
    </sheetView>
  </sheetViews>
  <sheetFormatPr baseColWidth="10" defaultColWidth="11.5703125" defaultRowHeight="15" x14ac:dyDescent="0.2"/>
  <cols>
    <col min="1" max="2" width="27.85546875" style="1" customWidth="1"/>
    <col min="3" max="14" width="12.7109375" style="1" customWidth="1"/>
    <col min="15" max="15" width="6.28515625" style="1" customWidth="1"/>
    <col min="16" max="16384" width="11.5703125" style="1"/>
  </cols>
  <sheetData>
    <row r="1" spans="1:18" ht="28.9" customHeight="1" x14ac:dyDescent="0.2">
      <c r="A1" s="146" t="s">
        <v>87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8"/>
      <c r="P1" s="11" t="s">
        <v>79</v>
      </c>
      <c r="Q1" s="11"/>
      <c r="R1" s="12"/>
    </row>
    <row r="2" spans="1:18" ht="15.75" x14ac:dyDescent="0.25">
      <c r="A2" s="23"/>
      <c r="O2" s="24"/>
      <c r="P2" s="13" t="s">
        <v>67</v>
      </c>
      <c r="Q2" s="14">
        <v>8</v>
      </c>
      <c r="R2" s="12"/>
    </row>
    <row r="3" spans="1:18" ht="15.75" x14ac:dyDescent="0.25">
      <c r="A3" s="115" t="s">
        <v>80</v>
      </c>
      <c r="B3" s="115"/>
      <c r="C3" s="115"/>
      <c r="D3" s="115"/>
      <c r="H3" s="159" t="s">
        <v>81</v>
      </c>
      <c r="I3" s="160"/>
      <c r="J3" s="160"/>
      <c r="K3" s="160"/>
      <c r="L3" s="160"/>
      <c r="M3" s="160"/>
      <c r="N3" s="161"/>
      <c r="O3" s="24"/>
      <c r="P3" s="13"/>
      <c r="Q3" s="14"/>
      <c r="R3" s="12"/>
    </row>
    <row r="4" spans="1:18" s="15" customFormat="1" ht="25.15" customHeight="1" x14ac:dyDescent="0.25">
      <c r="A4" s="115" t="s">
        <v>82</v>
      </c>
      <c r="B4" s="115" t="s">
        <v>83</v>
      </c>
      <c r="C4" s="115" t="s">
        <v>71</v>
      </c>
      <c r="D4" s="115"/>
      <c r="E4" s="37"/>
      <c r="F4" s="37"/>
      <c r="G4" s="25"/>
      <c r="H4" s="162"/>
      <c r="I4" s="163"/>
      <c r="J4" s="163"/>
      <c r="K4" s="163"/>
      <c r="L4" s="163"/>
      <c r="M4" s="163"/>
      <c r="N4" s="164"/>
      <c r="O4" s="26"/>
      <c r="P4" s="17" t="s">
        <v>70</v>
      </c>
      <c r="Q4" s="18">
        <v>10</v>
      </c>
      <c r="R4" s="19"/>
    </row>
    <row r="5" spans="1:18" ht="13.9" customHeight="1" x14ac:dyDescent="0.25">
      <c r="A5" s="115"/>
      <c r="B5" s="115"/>
      <c r="C5" s="115"/>
      <c r="D5" s="115"/>
      <c r="E5" s="37"/>
      <c r="F5" s="37"/>
      <c r="G5" s="25"/>
      <c r="H5" s="165" t="s">
        <v>44</v>
      </c>
      <c r="I5" s="166"/>
      <c r="J5" s="166"/>
      <c r="K5" s="166"/>
      <c r="L5" s="166"/>
      <c r="M5" s="167"/>
      <c r="N5" s="171">
        <f>(C11+D11+E11+F11+G11+H11+I11+J11+K11+L11+M11+N11)/$C$6</f>
        <v>0</v>
      </c>
      <c r="O5" s="26"/>
      <c r="P5" s="13" t="s">
        <v>73</v>
      </c>
      <c r="Q5" s="14">
        <v>11</v>
      </c>
      <c r="R5" s="12"/>
    </row>
    <row r="6" spans="1:18" ht="25.15" customHeight="1" x14ac:dyDescent="0.25">
      <c r="A6" s="16" t="str">
        <f>'Durée d''ouverture'!B13</f>
        <v>janvier</v>
      </c>
      <c r="B6" s="16" t="str">
        <f>'Durée d''ouverture'!B14</f>
        <v>décembre</v>
      </c>
      <c r="C6" s="150">
        <f>'Durée d''ouverture'!B12</f>
        <v>12</v>
      </c>
      <c r="D6" s="150"/>
      <c r="E6" s="37"/>
      <c r="F6" s="37"/>
      <c r="G6" s="27"/>
      <c r="H6" s="168"/>
      <c r="I6" s="169"/>
      <c r="J6" s="169"/>
      <c r="K6" s="169"/>
      <c r="L6" s="169"/>
      <c r="M6" s="170"/>
      <c r="N6" s="172"/>
      <c r="O6" s="26"/>
      <c r="P6" s="13"/>
      <c r="Q6" s="14"/>
      <c r="R6" s="12"/>
    </row>
    <row r="7" spans="1:18" ht="25.15" customHeight="1" x14ac:dyDescent="0.25">
      <c r="A7" s="36" t="s">
        <v>84</v>
      </c>
      <c r="B7" s="21"/>
      <c r="C7" s="50"/>
      <c r="E7" s="27"/>
      <c r="F7" s="27"/>
      <c r="G7" s="27"/>
      <c r="H7" s="51"/>
      <c r="I7" s="51"/>
      <c r="J7" s="51"/>
      <c r="K7" s="51"/>
      <c r="L7" s="51"/>
      <c r="M7" s="51"/>
      <c r="N7" s="51"/>
      <c r="O7" s="26"/>
      <c r="P7" s="13"/>
      <c r="Q7" s="14"/>
      <c r="R7" s="12"/>
    </row>
    <row r="8" spans="1:18" ht="25.15" customHeight="1" x14ac:dyDescent="0.25">
      <c r="A8" s="34"/>
      <c r="B8" s="21"/>
      <c r="C8" s="50"/>
      <c r="E8" s="27"/>
      <c r="F8" s="27"/>
      <c r="G8" s="27"/>
      <c r="H8" s="51"/>
      <c r="I8" s="51"/>
      <c r="J8" s="51"/>
      <c r="K8" s="51"/>
      <c r="L8" s="51"/>
      <c r="M8" s="51"/>
      <c r="N8" s="51"/>
      <c r="O8" s="26"/>
      <c r="P8" s="13"/>
      <c r="Q8" s="14"/>
      <c r="R8" s="12"/>
    </row>
    <row r="9" spans="1:18" ht="31.9" customHeight="1" x14ac:dyDescent="0.2">
      <c r="A9" s="156" t="s">
        <v>193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8"/>
      <c r="P9" s="12"/>
      <c r="Q9" s="12"/>
      <c r="R9" s="12"/>
    </row>
    <row r="10" spans="1:18" ht="30" customHeight="1" x14ac:dyDescent="0.2">
      <c r="A10" s="23"/>
      <c r="C10" s="2" t="s">
        <v>20</v>
      </c>
      <c r="D10" s="2" t="s">
        <v>21</v>
      </c>
      <c r="E10" s="2" t="s">
        <v>22</v>
      </c>
      <c r="F10" s="2" t="s">
        <v>23</v>
      </c>
      <c r="G10" s="2" t="s">
        <v>24</v>
      </c>
      <c r="H10" s="2" t="s">
        <v>25</v>
      </c>
      <c r="I10" s="2" t="s">
        <v>26</v>
      </c>
      <c r="J10" s="2" t="s">
        <v>27</v>
      </c>
      <c r="K10" s="2" t="s">
        <v>28</v>
      </c>
      <c r="L10" s="2" t="s">
        <v>29</v>
      </c>
      <c r="M10" s="2" t="s">
        <v>30</v>
      </c>
      <c r="N10" s="2" t="s">
        <v>31</v>
      </c>
      <c r="O10" s="24"/>
    </row>
    <row r="11" spans="1:18" s="53" customFormat="1" ht="33.6" customHeight="1" x14ac:dyDescent="0.2">
      <c r="A11" s="117" t="s">
        <v>44</v>
      </c>
      <c r="B11" s="118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4"/>
      <c r="P11" s="52"/>
    </row>
    <row r="12" spans="1:18" ht="33" customHeight="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6"/>
    </row>
  </sheetData>
  <sheetProtection algorithmName="SHA-512" hashValue="xWABngkYCrL0T0VrbXlQSSp03tokKv8p2PXRS9wQL+7qVVc7fNx6INoK37qMoGL7upExQMGugzzh0DLiCufpBQ==" saltValue="jtNfsGJCPSCuwQBnWl6Fyw==" spinCount="100000" sheet="1" selectLockedCells="1"/>
  <mergeCells count="11">
    <mergeCell ref="A9:O9"/>
    <mergeCell ref="A11:B11"/>
    <mergeCell ref="A1:O1"/>
    <mergeCell ref="A4:A5"/>
    <mergeCell ref="B4:B5"/>
    <mergeCell ref="H3:N4"/>
    <mergeCell ref="H5:M6"/>
    <mergeCell ref="N5:N6"/>
    <mergeCell ref="C4:D5"/>
    <mergeCell ref="C6:D6"/>
    <mergeCell ref="A3:D3"/>
  </mergeCells>
  <conditionalFormatting sqref="C11">
    <cfRule type="expression" dxfId="12" priority="1">
      <formula>IF(OR(premier_mois&gt;1,dernier_mois&lt;1),TRUE(),FALSE())</formula>
    </cfRule>
  </conditionalFormatting>
  <conditionalFormatting sqref="D11">
    <cfRule type="expression" dxfId="11" priority="2">
      <formula>IF(OR(premier_mois&gt;2,dernier_mois&lt;2),TRUE(),FALSE())</formula>
    </cfRule>
  </conditionalFormatting>
  <conditionalFormatting sqref="E11">
    <cfRule type="expression" dxfId="10" priority="3">
      <formula>IF(OR(premier_mois&gt;3,dernier_mois&lt;3),TRUE(),FALSE())</formula>
    </cfRule>
  </conditionalFormatting>
  <conditionalFormatting sqref="F11">
    <cfRule type="expression" dxfId="9" priority="4">
      <formula>IF(OR(premier_mois&gt;4,dernier_mois&lt;4),TRUE(),FALSE())</formula>
    </cfRule>
  </conditionalFormatting>
  <conditionalFormatting sqref="G11">
    <cfRule type="expression" dxfId="8" priority="5">
      <formula>IF(OR(premier_mois&gt;5,dernier_mois&lt;5),TRUE(),FALSE())</formula>
    </cfRule>
  </conditionalFormatting>
  <conditionalFormatting sqref="H11">
    <cfRule type="expression" dxfId="7" priority="6">
      <formula>IF(OR(premier_mois&gt;6,dernier_mois&lt;6),TRUE(),FALSE())</formula>
    </cfRule>
  </conditionalFormatting>
  <conditionalFormatting sqref="I11">
    <cfRule type="expression" dxfId="6" priority="7">
      <formula>IF(OR(premier_mois&gt;7,dernier_mois&lt;7),TRUE(),FALSE())</formula>
    </cfRule>
  </conditionalFormatting>
  <conditionalFormatting sqref="J11">
    <cfRule type="expression" dxfId="5" priority="8">
      <formula>IF(OR(premier_mois&gt;8,dernier_mois&lt;8),TRUE(),FALSE())</formula>
    </cfRule>
  </conditionalFormatting>
  <conditionalFormatting sqref="K11">
    <cfRule type="expression" dxfId="4" priority="9">
      <formula>IF(OR(premier_mois&gt;9,dernier_mois&lt;9),TRUE(),FALSE())</formula>
    </cfRule>
  </conditionalFormatting>
  <conditionalFormatting sqref="L11">
    <cfRule type="expression" dxfId="3" priority="10">
      <formula>IF(OR(premier_mois&gt;10,dernier_mois&lt;10),TRUE(),FALSE())</formula>
    </cfRule>
  </conditionalFormatting>
  <conditionalFormatting sqref="M11">
    <cfRule type="expression" dxfId="2" priority="11">
      <formula>IF(OR(premier_mois&gt;11,dernier_mois&lt;11),TRUE(),FALSE())</formula>
    </cfRule>
  </conditionalFormatting>
  <conditionalFormatting sqref="N11">
    <cfRule type="expression" dxfId="1" priority="12">
      <formula>IF(OR(premier_mois&gt;12,dernier_mois&lt;12),TRUE(),FALSE())</formula>
    </cfRule>
  </conditionalFormatting>
  <dataValidations count="3">
    <dataValidation allowBlank="1" showInputMessage="1" showErrorMessage="1" error="Veuillez sélectionner un mois de fermeture" sqref="B6:B8" xr:uid="{1DAA507B-EF0A-4DF8-A64B-E2C5A84F538E}"/>
    <dataValidation allowBlank="1" showInputMessage="1" showErrorMessage="1" error="Veuillez sélectionner un mois d'ouverture" sqref="A6:A8" xr:uid="{7D3D2766-8954-4D29-8337-C0AFE8F254F8}"/>
    <dataValidation type="decimal" allowBlank="1" showInputMessage="1" showErrorMessage="1" error="Veuillez saisir un nombre de place sous format numérique" sqref="C11:N11" xr:uid="{B9D28029-6CC9-4597-A2AF-33517E8C33C8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7503-4FF1-4A0C-A0F9-40FC26551A36}">
  <dimension ref="A1:J111"/>
  <sheetViews>
    <sheetView showGridLines="0" zoomScale="90" zoomScaleNormal="90" workbookViewId="0">
      <pane ySplit="10" topLeftCell="A11" activePane="bottomLeft" state="frozen"/>
      <selection pane="bottomLeft" activeCell="B11" sqref="B11"/>
    </sheetView>
  </sheetViews>
  <sheetFormatPr baseColWidth="10" defaultColWidth="11.5703125" defaultRowHeight="15" x14ac:dyDescent="0.2"/>
  <cols>
    <col min="1" max="3" width="41.42578125" style="1" customWidth="1"/>
    <col min="4" max="4" width="14.42578125" style="1" customWidth="1"/>
    <col min="5" max="5" width="47.28515625" style="1" customWidth="1"/>
    <col min="6" max="6" width="14.42578125" style="1" customWidth="1"/>
    <col min="7" max="7" width="6.28515625" style="1" customWidth="1"/>
    <col min="8" max="16384" width="11.5703125" style="1"/>
  </cols>
  <sheetData>
    <row r="1" spans="1:10" ht="28.9" customHeight="1" x14ac:dyDescent="0.2">
      <c r="A1" s="146" t="s">
        <v>88</v>
      </c>
      <c r="B1" s="147"/>
      <c r="C1" s="147"/>
      <c r="D1" s="147"/>
      <c r="E1" s="147"/>
      <c r="F1" s="147"/>
      <c r="G1" s="148"/>
      <c r="H1" s="11" t="s">
        <v>79</v>
      </c>
      <c r="I1" s="11"/>
      <c r="J1" s="12"/>
    </row>
    <row r="2" spans="1:10" ht="15.75" x14ac:dyDescent="0.25">
      <c r="A2" s="23"/>
      <c r="G2" s="24"/>
      <c r="H2" s="13" t="s">
        <v>67</v>
      </c>
      <c r="I2" s="14">
        <v>8</v>
      </c>
      <c r="J2" s="12"/>
    </row>
    <row r="3" spans="1:10" ht="15.75" x14ac:dyDescent="0.25">
      <c r="A3" s="115" t="s">
        <v>80</v>
      </c>
      <c r="B3" s="115"/>
      <c r="C3" s="115"/>
      <c r="E3" s="159" t="s">
        <v>89</v>
      </c>
      <c r="F3" s="161"/>
      <c r="G3" s="24"/>
      <c r="H3" s="13"/>
      <c r="I3" s="14"/>
      <c r="J3" s="12"/>
    </row>
    <row r="4" spans="1:10" s="15" customFormat="1" ht="25.15" customHeight="1" x14ac:dyDescent="0.25">
      <c r="A4" s="115" t="s">
        <v>90</v>
      </c>
      <c r="B4" s="115" t="s">
        <v>91</v>
      </c>
      <c r="C4" s="115" t="s">
        <v>68</v>
      </c>
      <c r="D4" s="174"/>
      <c r="E4" s="162"/>
      <c r="F4" s="164"/>
      <c r="G4" s="26"/>
      <c r="H4" s="17" t="s">
        <v>70</v>
      </c>
      <c r="I4" s="18">
        <v>10</v>
      </c>
      <c r="J4" s="19"/>
    </row>
    <row r="5" spans="1:10" ht="25.15" customHeight="1" x14ac:dyDescent="0.25">
      <c r="A5" s="115"/>
      <c r="B5" s="115"/>
      <c r="C5" s="115"/>
      <c r="D5" s="174"/>
      <c r="E5" s="175" t="s">
        <v>192</v>
      </c>
      <c r="F5" s="171">
        <f>SUM(E11:E110)</f>
        <v>0</v>
      </c>
      <c r="G5" s="26"/>
      <c r="H5" s="13" t="s">
        <v>73</v>
      </c>
      <c r="I5" s="14">
        <v>11</v>
      </c>
      <c r="J5" s="12"/>
    </row>
    <row r="6" spans="1:10" ht="25.15" customHeight="1" x14ac:dyDescent="0.25">
      <c r="A6" s="91">
        <f>'Durée d''ouverture'!D5</f>
        <v>45658</v>
      </c>
      <c r="B6" s="91">
        <f>'Durée d''ouverture'!F5</f>
        <v>46022</v>
      </c>
      <c r="C6" s="57">
        <f>'Durée d''ouverture'!B10</f>
        <v>365</v>
      </c>
      <c r="D6" s="174"/>
      <c r="E6" s="176"/>
      <c r="F6" s="172"/>
      <c r="G6" s="26"/>
      <c r="H6" s="13"/>
      <c r="I6" s="14"/>
      <c r="J6" s="12"/>
    </row>
    <row r="7" spans="1:10" ht="25.15" customHeight="1" x14ac:dyDescent="0.25">
      <c r="A7" s="36" t="s">
        <v>84</v>
      </c>
      <c r="B7" s="21"/>
      <c r="C7" s="50"/>
      <c r="E7" s="51"/>
      <c r="F7" s="51"/>
      <c r="G7" s="26"/>
      <c r="H7" s="13"/>
      <c r="I7" s="14"/>
      <c r="J7" s="12"/>
    </row>
    <row r="8" spans="1:10" ht="21.6" customHeight="1" x14ac:dyDescent="0.2">
      <c r="A8" s="23"/>
      <c r="G8" s="24"/>
    </row>
    <row r="9" spans="1:10" ht="51.6" customHeight="1" x14ac:dyDescent="0.2">
      <c r="A9" s="173" t="s">
        <v>92</v>
      </c>
      <c r="B9" s="173"/>
      <c r="C9" s="173"/>
      <c r="D9" s="173"/>
      <c r="E9" s="173"/>
      <c r="F9" s="173"/>
      <c r="G9" s="173"/>
      <c r="H9" s="12"/>
      <c r="I9" s="12"/>
      <c r="J9" s="12"/>
    </row>
    <row r="10" spans="1:10" ht="33" customHeight="1" x14ac:dyDescent="0.2">
      <c r="A10" s="58"/>
      <c r="B10" s="59" t="s">
        <v>47</v>
      </c>
      <c r="C10" s="59" t="s">
        <v>48</v>
      </c>
      <c r="D10" s="59" t="s">
        <v>49</v>
      </c>
      <c r="E10" s="59" t="s">
        <v>93</v>
      </c>
      <c r="F10" s="60"/>
      <c r="G10" s="33"/>
    </row>
    <row r="11" spans="1:10" s="53" customFormat="1" ht="18" customHeight="1" x14ac:dyDescent="0.2">
      <c r="A11" s="64" t="s">
        <v>51</v>
      </c>
      <c r="B11" s="65"/>
      <c r="C11" s="65"/>
      <c r="D11" s="61" t="str">
        <f>IF(OR(B11="",C11="")," ", C11-B11+1)</f>
        <v xml:space="preserve"> </v>
      </c>
      <c r="E11" s="62" t="str">
        <f>IF(OR(B11="",C11="")," ", D11/$C$6)</f>
        <v xml:space="preserve"> </v>
      </c>
      <c r="F11" s="1"/>
      <c r="G11" s="24"/>
    </row>
    <row r="12" spans="1:10" s="53" customFormat="1" ht="18" customHeight="1" x14ac:dyDescent="0.2">
      <c r="A12" s="64" t="s">
        <v>52</v>
      </c>
      <c r="B12" s="65"/>
      <c r="C12" s="65"/>
      <c r="D12" s="61" t="str">
        <f t="shared" ref="D12:D60" si="0">IF(OR(B12="",C12="")," ", C12-B12+1)</f>
        <v xml:space="preserve"> </v>
      </c>
      <c r="E12" s="62" t="str">
        <f t="shared" ref="E12:E75" si="1">IF(OR(B12="",C12="")," ", D12/$C$6)</f>
        <v xml:space="preserve"> </v>
      </c>
      <c r="F12" s="1"/>
      <c r="G12" s="24"/>
    </row>
    <row r="13" spans="1:10" s="53" customFormat="1" ht="18" customHeight="1" x14ac:dyDescent="0.2">
      <c r="A13" s="64" t="s">
        <v>94</v>
      </c>
      <c r="B13" s="65"/>
      <c r="C13" s="65"/>
      <c r="D13" s="61" t="str">
        <f t="shared" si="0"/>
        <v xml:space="preserve"> </v>
      </c>
      <c r="E13" s="62" t="str">
        <f t="shared" si="1"/>
        <v xml:space="preserve"> </v>
      </c>
      <c r="F13" s="1"/>
      <c r="G13" s="24"/>
    </row>
    <row r="14" spans="1:10" s="53" customFormat="1" ht="18" customHeight="1" x14ac:dyDescent="0.2">
      <c r="A14" s="64" t="s">
        <v>95</v>
      </c>
      <c r="B14" s="65"/>
      <c r="C14" s="65"/>
      <c r="D14" s="61" t="str">
        <f t="shared" si="0"/>
        <v xml:space="preserve"> </v>
      </c>
      <c r="E14" s="62" t="str">
        <f t="shared" si="1"/>
        <v xml:space="preserve"> </v>
      </c>
      <c r="F14" s="1"/>
      <c r="G14" s="24"/>
    </row>
    <row r="15" spans="1:10" s="53" customFormat="1" ht="18" customHeight="1" x14ac:dyDescent="0.2">
      <c r="A15" s="64" t="s">
        <v>96</v>
      </c>
      <c r="B15" s="65"/>
      <c r="C15" s="65"/>
      <c r="D15" s="61" t="str">
        <f t="shared" si="0"/>
        <v xml:space="preserve"> </v>
      </c>
      <c r="E15" s="62" t="str">
        <f t="shared" si="1"/>
        <v xml:space="preserve"> </v>
      </c>
      <c r="F15" s="1"/>
      <c r="G15" s="24"/>
    </row>
    <row r="16" spans="1:10" s="53" customFormat="1" ht="18" customHeight="1" x14ac:dyDescent="0.2">
      <c r="A16" s="64" t="s">
        <v>97</v>
      </c>
      <c r="B16" s="65"/>
      <c r="C16" s="65"/>
      <c r="D16" s="61" t="str">
        <f t="shared" si="0"/>
        <v xml:space="preserve"> </v>
      </c>
      <c r="E16" s="62" t="str">
        <f t="shared" si="1"/>
        <v xml:space="preserve"> </v>
      </c>
      <c r="F16" s="1"/>
      <c r="G16" s="24"/>
    </row>
    <row r="17" spans="1:7" s="53" customFormat="1" ht="18" customHeight="1" x14ac:dyDescent="0.2">
      <c r="A17" s="64" t="s">
        <v>98</v>
      </c>
      <c r="B17" s="65"/>
      <c r="C17" s="65"/>
      <c r="D17" s="61" t="str">
        <f t="shared" si="0"/>
        <v xml:space="preserve"> </v>
      </c>
      <c r="E17" s="62" t="str">
        <f t="shared" si="1"/>
        <v xml:space="preserve"> </v>
      </c>
      <c r="F17" s="1"/>
      <c r="G17" s="24"/>
    </row>
    <row r="18" spans="1:7" s="53" customFormat="1" ht="18" customHeight="1" x14ac:dyDescent="0.2">
      <c r="A18" s="64" t="s">
        <v>99</v>
      </c>
      <c r="B18" s="65"/>
      <c r="C18" s="65"/>
      <c r="D18" s="61" t="str">
        <f t="shared" si="0"/>
        <v xml:space="preserve"> </v>
      </c>
      <c r="E18" s="62" t="str">
        <f t="shared" si="1"/>
        <v xml:space="preserve"> </v>
      </c>
      <c r="F18" s="1"/>
      <c r="G18" s="24"/>
    </row>
    <row r="19" spans="1:7" s="53" customFormat="1" ht="18" customHeight="1" x14ac:dyDescent="0.2">
      <c r="A19" s="64" t="s">
        <v>100</v>
      </c>
      <c r="B19" s="65"/>
      <c r="C19" s="65"/>
      <c r="D19" s="61" t="str">
        <f t="shared" si="0"/>
        <v xml:space="preserve"> </v>
      </c>
      <c r="E19" s="62" t="str">
        <f t="shared" si="1"/>
        <v xml:space="preserve"> </v>
      </c>
      <c r="F19" s="1"/>
      <c r="G19" s="24"/>
    </row>
    <row r="20" spans="1:7" s="53" customFormat="1" ht="18" customHeight="1" x14ac:dyDescent="0.2">
      <c r="A20" s="64" t="s">
        <v>101</v>
      </c>
      <c r="B20" s="65"/>
      <c r="C20" s="65"/>
      <c r="D20" s="61" t="str">
        <f t="shared" si="0"/>
        <v xml:space="preserve"> </v>
      </c>
      <c r="E20" s="62" t="str">
        <f t="shared" si="1"/>
        <v xml:space="preserve"> </v>
      </c>
      <c r="F20" s="1"/>
      <c r="G20" s="24"/>
    </row>
    <row r="21" spans="1:7" s="53" customFormat="1" ht="18" customHeight="1" x14ac:dyDescent="0.2">
      <c r="A21" s="64" t="s">
        <v>102</v>
      </c>
      <c r="B21" s="65"/>
      <c r="C21" s="65"/>
      <c r="D21" s="61" t="str">
        <f t="shared" si="0"/>
        <v xml:space="preserve"> </v>
      </c>
      <c r="E21" s="62" t="str">
        <f t="shared" si="1"/>
        <v xml:space="preserve"> </v>
      </c>
      <c r="F21" s="1"/>
      <c r="G21" s="24"/>
    </row>
    <row r="22" spans="1:7" s="53" customFormat="1" ht="18" customHeight="1" x14ac:dyDescent="0.2">
      <c r="A22" s="64" t="s">
        <v>103</v>
      </c>
      <c r="B22" s="65"/>
      <c r="C22" s="65"/>
      <c r="D22" s="61" t="str">
        <f t="shared" si="0"/>
        <v xml:space="preserve"> </v>
      </c>
      <c r="E22" s="62" t="str">
        <f t="shared" si="1"/>
        <v xml:space="preserve"> </v>
      </c>
      <c r="F22" s="1"/>
      <c r="G22" s="24"/>
    </row>
    <row r="23" spans="1:7" s="53" customFormat="1" ht="18" customHeight="1" x14ac:dyDescent="0.25">
      <c r="A23" s="64" t="s">
        <v>104</v>
      </c>
      <c r="B23" s="65"/>
      <c r="C23" s="65"/>
      <c r="D23" s="61" t="str">
        <f t="shared" si="0"/>
        <v xml:space="preserve"> </v>
      </c>
      <c r="E23" s="62" t="str">
        <f t="shared" si="1"/>
        <v xml:space="preserve"> </v>
      </c>
      <c r="G23" s="63"/>
    </row>
    <row r="24" spans="1:7" s="53" customFormat="1" ht="18" customHeight="1" x14ac:dyDescent="0.25">
      <c r="A24" s="64" t="s">
        <v>105</v>
      </c>
      <c r="B24" s="65"/>
      <c r="C24" s="65"/>
      <c r="D24" s="61" t="str">
        <f t="shared" si="0"/>
        <v xml:space="preserve"> </v>
      </c>
      <c r="E24" s="62" t="str">
        <f t="shared" si="1"/>
        <v xml:space="preserve"> </v>
      </c>
      <c r="G24" s="63"/>
    </row>
    <row r="25" spans="1:7" s="53" customFormat="1" ht="18" customHeight="1" x14ac:dyDescent="0.25">
      <c r="A25" s="64" t="s">
        <v>106</v>
      </c>
      <c r="B25" s="65"/>
      <c r="C25" s="65"/>
      <c r="D25" s="61" t="str">
        <f t="shared" si="0"/>
        <v xml:space="preserve"> </v>
      </c>
      <c r="E25" s="62" t="str">
        <f t="shared" si="1"/>
        <v xml:space="preserve"> </v>
      </c>
      <c r="G25" s="63"/>
    </row>
    <row r="26" spans="1:7" s="53" customFormat="1" ht="18" customHeight="1" x14ac:dyDescent="0.25">
      <c r="A26" s="64" t="s">
        <v>107</v>
      </c>
      <c r="B26" s="65"/>
      <c r="C26" s="65"/>
      <c r="D26" s="61" t="str">
        <f t="shared" si="0"/>
        <v xml:space="preserve"> </v>
      </c>
      <c r="E26" s="62" t="str">
        <f t="shared" si="1"/>
        <v xml:space="preserve"> </v>
      </c>
      <c r="G26" s="63"/>
    </row>
    <row r="27" spans="1:7" s="53" customFormat="1" ht="18" customHeight="1" x14ac:dyDescent="0.25">
      <c r="A27" s="64" t="s">
        <v>108</v>
      </c>
      <c r="B27" s="65"/>
      <c r="C27" s="65"/>
      <c r="D27" s="61" t="str">
        <f t="shared" si="0"/>
        <v xml:space="preserve"> </v>
      </c>
      <c r="E27" s="62" t="str">
        <f t="shared" si="1"/>
        <v xml:space="preserve"> </v>
      </c>
      <c r="G27" s="63"/>
    </row>
    <row r="28" spans="1:7" s="53" customFormat="1" ht="18" customHeight="1" x14ac:dyDescent="0.25">
      <c r="A28" s="64" t="s">
        <v>109</v>
      </c>
      <c r="B28" s="65"/>
      <c r="C28" s="65"/>
      <c r="D28" s="61" t="str">
        <f t="shared" si="0"/>
        <v xml:space="preserve"> </v>
      </c>
      <c r="E28" s="62" t="str">
        <f>IF(OR(B28="",C28="")," ", D28/$C$6)</f>
        <v xml:space="preserve"> </v>
      </c>
      <c r="G28" s="63"/>
    </row>
    <row r="29" spans="1:7" s="53" customFormat="1" ht="18" customHeight="1" x14ac:dyDescent="0.25">
      <c r="A29" s="64" t="s">
        <v>110</v>
      </c>
      <c r="B29" s="65"/>
      <c r="C29" s="65"/>
      <c r="D29" s="61" t="str">
        <f t="shared" si="0"/>
        <v xml:space="preserve"> </v>
      </c>
      <c r="E29" s="62" t="str">
        <f t="shared" si="1"/>
        <v xml:space="preserve"> </v>
      </c>
      <c r="G29" s="63"/>
    </row>
    <row r="30" spans="1:7" s="53" customFormat="1" ht="18" customHeight="1" x14ac:dyDescent="0.25">
      <c r="A30" s="64" t="s">
        <v>111</v>
      </c>
      <c r="B30" s="65"/>
      <c r="C30" s="65"/>
      <c r="D30" s="61" t="str">
        <f t="shared" si="0"/>
        <v xml:space="preserve"> </v>
      </c>
      <c r="E30" s="62" t="str">
        <f t="shared" si="1"/>
        <v xml:space="preserve"> </v>
      </c>
      <c r="G30" s="63"/>
    </row>
    <row r="31" spans="1:7" s="53" customFormat="1" ht="18" customHeight="1" x14ac:dyDescent="0.25">
      <c r="A31" s="64" t="s">
        <v>112</v>
      </c>
      <c r="B31" s="65"/>
      <c r="C31" s="65"/>
      <c r="D31" s="61" t="str">
        <f t="shared" si="0"/>
        <v xml:space="preserve"> </v>
      </c>
      <c r="E31" s="62" t="str">
        <f t="shared" si="1"/>
        <v xml:space="preserve"> </v>
      </c>
      <c r="G31" s="63"/>
    </row>
    <row r="32" spans="1:7" s="53" customFormat="1" ht="18" customHeight="1" x14ac:dyDescent="0.25">
      <c r="A32" s="64" t="s">
        <v>113</v>
      </c>
      <c r="B32" s="65"/>
      <c r="C32" s="65"/>
      <c r="D32" s="61" t="str">
        <f t="shared" si="0"/>
        <v xml:space="preserve"> </v>
      </c>
      <c r="E32" s="62" t="str">
        <f t="shared" si="1"/>
        <v xml:space="preserve"> </v>
      </c>
      <c r="G32" s="63"/>
    </row>
    <row r="33" spans="1:7" s="53" customFormat="1" ht="18" customHeight="1" x14ac:dyDescent="0.25">
      <c r="A33" s="64" t="s">
        <v>114</v>
      </c>
      <c r="B33" s="65"/>
      <c r="C33" s="65"/>
      <c r="D33" s="61" t="str">
        <f t="shared" si="0"/>
        <v xml:space="preserve"> </v>
      </c>
      <c r="E33" s="62" t="str">
        <f t="shared" si="1"/>
        <v xml:space="preserve"> </v>
      </c>
      <c r="G33" s="63"/>
    </row>
    <row r="34" spans="1:7" s="53" customFormat="1" ht="18" customHeight="1" x14ac:dyDescent="0.25">
      <c r="A34" s="64" t="s">
        <v>115</v>
      </c>
      <c r="B34" s="65"/>
      <c r="C34" s="65"/>
      <c r="D34" s="61" t="str">
        <f t="shared" si="0"/>
        <v xml:space="preserve"> </v>
      </c>
      <c r="E34" s="62" t="str">
        <f t="shared" si="1"/>
        <v xml:space="preserve"> </v>
      </c>
      <c r="G34" s="63"/>
    </row>
    <row r="35" spans="1:7" s="53" customFormat="1" ht="18" customHeight="1" x14ac:dyDescent="0.25">
      <c r="A35" s="64" t="s">
        <v>116</v>
      </c>
      <c r="B35" s="65"/>
      <c r="C35" s="65"/>
      <c r="D35" s="61" t="str">
        <f t="shared" si="0"/>
        <v xml:space="preserve"> </v>
      </c>
      <c r="E35" s="62" t="str">
        <f t="shared" si="1"/>
        <v xml:space="preserve"> </v>
      </c>
      <c r="G35" s="63"/>
    </row>
    <row r="36" spans="1:7" s="53" customFormat="1" ht="18" customHeight="1" x14ac:dyDescent="0.25">
      <c r="A36" s="64" t="s">
        <v>117</v>
      </c>
      <c r="B36" s="65"/>
      <c r="C36" s="65"/>
      <c r="D36" s="61" t="str">
        <f t="shared" si="0"/>
        <v xml:space="preserve"> </v>
      </c>
      <c r="E36" s="62" t="str">
        <f t="shared" si="1"/>
        <v xml:space="preserve"> </v>
      </c>
      <c r="G36" s="63"/>
    </row>
    <row r="37" spans="1:7" s="53" customFormat="1" ht="18" customHeight="1" x14ac:dyDescent="0.25">
      <c r="A37" s="64" t="s">
        <v>118</v>
      </c>
      <c r="B37" s="65"/>
      <c r="C37" s="65"/>
      <c r="D37" s="61" t="str">
        <f t="shared" si="0"/>
        <v xml:space="preserve"> </v>
      </c>
      <c r="E37" s="62" t="str">
        <f t="shared" si="1"/>
        <v xml:space="preserve"> </v>
      </c>
      <c r="G37" s="63"/>
    </row>
    <row r="38" spans="1:7" s="53" customFormat="1" ht="18" customHeight="1" x14ac:dyDescent="0.25">
      <c r="A38" s="64" t="s">
        <v>119</v>
      </c>
      <c r="B38" s="65"/>
      <c r="C38" s="65"/>
      <c r="D38" s="61" t="str">
        <f t="shared" si="0"/>
        <v xml:space="preserve"> </v>
      </c>
      <c r="E38" s="62" t="str">
        <f t="shared" si="1"/>
        <v xml:space="preserve"> </v>
      </c>
      <c r="G38" s="63"/>
    </row>
    <row r="39" spans="1:7" s="53" customFormat="1" ht="18" customHeight="1" x14ac:dyDescent="0.25">
      <c r="A39" s="64" t="s">
        <v>120</v>
      </c>
      <c r="B39" s="65"/>
      <c r="C39" s="65"/>
      <c r="D39" s="61" t="str">
        <f t="shared" si="0"/>
        <v xml:space="preserve"> </v>
      </c>
      <c r="E39" s="62" t="str">
        <f t="shared" si="1"/>
        <v xml:space="preserve"> </v>
      </c>
      <c r="G39" s="63"/>
    </row>
    <row r="40" spans="1:7" s="53" customFormat="1" ht="18" customHeight="1" x14ac:dyDescent="0.25">
      <c r="A40" s="64" t="s">
        <v>121</v>
      </c>
      <c r="B40" s="65"/>
      <c r="C40" s="65"/>
      <c r="D40" s="61" t="str">
        <f t="shared" si="0"/>
        <v xml:space="preserve"> </v>
      </c>
      <c r="E40" s="62" t="str">
        <f t="shared" si="1"/>
        <v xml:space="preserve"> </v>
      </c>
      <c r="G40" s="63"/>
    </row>
    <row r="41" spans="1:7" s="53" customFormat="1" ht="18" customHeight="1" x14ac:dyDescent="0.25">
      <c r="A41" s="64" t="s">
        <v>122</v>
      </c>
      <c r="B41" s="65"/>
      <c r="C41" s="65"/>
      <c r="D41" s="61" t="str">
        <f t="shared" si="0"/>
        <v xml:space="preserve"> </v>
      </c>
      <c r="E41" s="62" t="str">
        <f t="shared" si="1"/>
        <v xml:space="preserve"> </v>
      </c>
      <c r="G41" s="63"/>
    </row>
    <row r="42" spans="1:7" s="53" customFormat="1" ht="18" customHeight="1" x14ac:dyDescent="0.25">
      <c r="A42" s="64" t="s">
        <v>123</v>
      </c>
      <c r="B42" s="65"/>
      <c r="C42" s="65"/>
      <c r="D42" s="61" t="str">
        <f t="shared" si="0"/>
        <v xml:space="preserve"> </v>
      </c>
      <c r="E42" s="62" t="str">
        <f t="shared" si="1"/>
        <v xml:space="preserve"> </v>
      </c>
      <c r="G42" s="63"/>
    </row>
    <row r="43" spans="1:7" s="53" customFormat="1" ht="18" customHeight="1" x14ac:dyDescent="0.25">
      <c r="A43" s="64" t="s">
        <v>124</v>
      </c>
      <c r="B43" s="65"/>
      <c r="C43" s="65"/>
      <c r="D43" s="61" t="str">
        <f t="shared" si="0"/>
        <v xml:space="preserve"> </v>
      </c>
      <c r="E43" s="62" t="str">
        <f t="shared" si="1"/>
        <v xml:space="preserve"> </v>
      </c>
      <c r="G43" s="63"/>
    </row>
    <row r="44" spans="1:7" s="53" customFormat="1" ht="18" customHeight="1" x14ac:dyDescent="0.25">
      <c r="A44" s="64" t="s">
        <v>125</v>
      </c>
      <c r="B44" s="65"/>
      <c r="C44" s="65"/>
      <c r="D44" s="61" t="str">
        <f t="shared" si="0"/>
        <v xml:space="preserve"> </v>
      </c>
      <c r="E44" s="62" t="str">
        <f t="shared" si="1"/>
        <v xml:space="preserve"> </v>
      </c>
      <c r="G44" s="63"/>
    </row>
    <row r="45" spans="1:7" s="53" customFormat="1" ht="18" customHeight="1" x14ac:dyDescent="0.25">
      <c r="A45" s="64" t="s">
        <v>126</v>
      </c>
      <c r="B45" s="65"/>
      <c r="C45" s="65"/>
      <c r="D45" s="61" t="str">
        <f t="shared" si="0"/>
        <v xml:space="preserve"> </v>
      </c>
      <c r="E45" s="62" t="str">
        <f t="shared" si="1"/>
        <v xml:space="preserve"> </v>
      </c>
      <c r="G45" s="63"/>
    </row>
    <row r="46" spans="1:7" s="53" customFormat="1" ht="18" customHeight="1" x14ac:dyDescent="0.25">
      <c r="A46" s="64" t="s">
        <v>127</v>
      </c>
      <c r="B46" s="65"/>
      <c r="C46" s="65"/>
      <c r="D46" s="61" t="str">
        <f t="shared" si="0"/>
        <v xml:space="preserve"> </v>
      </c>
      <c r="E46" s="62" t="str">
        <f t="shared" si="1"/>
        <v xml:space="preserve"> </v>
      </c>
      <c r="G46" s="63"/>
    </row>
    <row r="47" spans="1:7" s="53" customFormat="1" ht="18" customHeight="1" x14ac:dyDescent="0.25">
      <c r="A47" s="64" t="s">
        <v>128</v>
      </c>
      <c r="B47" s="65"/>
      <c r="C47" s="65"/>
      <c r="D47" s="61" t="str">
        <f t="shared" si="0"/>
        <v xml:space="preserve"> </v>
      </c>
      <c r="E47" s="62" t="str">
        <f t="shared" si="1"/>
        <v xml:space="preserve"> </v>
      </c>
      <c r="G47" s="63"/>
    </row>
    <row r="48" spans="1:7" s="53" customFormat="1" ht="18" customHeight="1" x14ac:dyDescent="0.25">
      <c r="A48" s="64" t="s">
        <v>129</v>
      </c>
      <c r="B48" s="65"/>
      <c r="C48" s="65"/>
      <c r="D48" s="61" t="str">
        <f t="shared" si="0"/>
        <v xml:space="preserve"> </v>
      </c>
      <c r="E48" s="62" t="str">
        <f t="shared" si="1"/>
        <v xml:space="preserve"> </v>
      </c>
      <c r="G48" s="63"/>
    </row>
    <row r="49" spans="1:7" s="53" customFormat="1" ht="18" customHeight="1" x14ac:dyDescent="0.25">
      <c r="A49" s="64" t="s">
        <v>130</v>
      </c>
      <c r="B49" s="65"/>
      <c r="C49" s="65"/>
      <c r="D49" s="61" t="str">
        <f t="shared" si="0"/>
        <v xml:space="preserve"> </v>
      </c>
      <c r="E49" s="62" t="str">
        <f t="shared" si="1"/>
        <v xml:space="preserve"> </v>
      </c>
      <c r="G49" s="63"/>
    </row>
    <row r="50" spans="1:7" s="53" customFormat="1" ht="18" customHeight="1" x14ac:dyDescent="0.25">
      <c r="A50" s="64" t="s">
        <v>131</v>
      </c>
      <c r="B50" s="65"/>
      <c r="C50" s="65"/>
      <c r="D50" s="61" t="str">
        <f t="shared" si="0"/>
        <v xml:space="preserve"> </v>
      </c>
      <c r="E50" s="62" t="str">
        <f t="shared" si="1"/>
        <v xml:space="preserve"> </v>
      </c>
      <c r="G50" s="63"/>
    </row>
    <row r="51" spans="1:7" s="53" customFormat="1" ht="18" customHeight="1" x14ac:dyDescent="0.25">
      <c r="A51" s="64" t="s">
        <v>132</v>
      </c>
      <c r="B51" s="65"/>
      <c r="C51" s="65"/>
      <c r="D51" s="61" t="str">
        <f t="shared" si="0"/>
        <v xml:space="preserve"> </v>
      </c>
      <c r="E51" s="62" t="str">
        <f t="shared" si="1"/>
        <v xml:space="preserve"> </v>
      </c>
      <c r="G51" s="63"/>
    </row>
    <row r="52" spans="1:7" s="53" customFormat="1" ht="18" customHeight="1" x14ac:dyDescent="0.25">
      <c r="A52" s="64" t="s">
        <v>133</v>
      </c>
      <c r="B52" s="65"/>
      <c r="C52" s="65"/>
      <c r="D52" s="61" t="str">
        <f t="shared" si="0"/>
        <v xml:space="preserve"> </v>
      </c>
      <c r="E52" s="62" t="str">
        <f t="shared" si="1"/>
        <v xml:space="preserve"> </v>
      </c>
      <c r="G52" s="63"/>
    </row>
    <row r="53" spans="1:7" s="53" customFormat="1" ht="18" customHeight="1" x14ac:dyDescent="0.25">
      <c r="A53" s="64" t="s">
        <v>134</v>
      </c>
      <c r="B53" s="65"/>
      <c r="C53" s="65"/>
      <c r="D53" s="61" t="str">
        <f t="shared" si="0"/>
        <v xml:space="preserve"> </v>
      </c>
      <c r="E53" s="62" t="str">
        <f t="shared" si="1"/>
        <v xml:space="preserve"> </v>
      </c>
      <c r="G53" s="63"/>
    </row>
    <row r="54" spans="1:7" s="53" customFormat="1" ht="18" customHeight="1" x14ac:dyDescent="0.25">
      <c r="A54" s="64" t="s">
        <v>135</v>
      </c>
      <c r="B54" s="65"/>
      <c r="C54" s="65"/>
      <c r="D54" s="61" t="str">
        <f t="shared" si="0"/>
        <v xml:space="preserve"> </v>
      </c>
      <c r="E54" s="62" t="str">
        <f t="shared" si="1"/>
        <v xml:space="preserve"> </v>
      </c>
      <c r="G54" s="63"/>
    </row>
    <row r="55" spans="1:7" s="53" customFormat="1" ht="18" customHeight="1" x14ac:dyDescent="0.25">
      <c r="A55" s="64" t="s">
        <v>136</v>
      </c>
      <c r="B55" s="65"/>
      <c r="C55" s="65"/>
      <c r="D55" s="61" t="str">
        <f t="shared" si="0"/>
        <v xml:space="preserve"> </v>
      </c>
      <c r="E55" s="62" t="str">
        <f t="shared" si="1"/>
        <v xml:space="preserve"> </v>
      </c>
      <c r="G55" s="63"/>
    </row>
    <row r="56" spans="1:7" s="53" customFormat="1" ht="18" customHeight="1" x14ac:dyDescent="0.25">
      <c r="A56" s="64" t="s">
        <v>137</v>
      </c>
      <c r="B56" s="65"/>
      <c r="C56" s="65"/>
      <c r="D56" s="61" t="str">
        <f t="shared" si="0"/>
        <v xml:space="preserve"> </v>
      </c>
      <c r="E56" s="62" t="str">
        <f t="shared" si="1"/>
        <v xml:space="preserve"> </v>
      </c>
      <c r="G56" s="63"/>
    </row>
    <row r="57" spans="1:7" s="53" customFormat="1" ht="18" customHeight="1" x14ac:dyDescent="0.25">
      <c r="A57" s="64" t="s">
        <v>138</v>
      </c>
      <c r="B57" s="65"/>
      <c r="C57" s="65"/>
      <c r="D57" s="61" t="str">
        <f t="shared" si="0"/>
        <v xml:space="preserve"> </v>
      </c>
      <c r="E57" s="62" t="str">
        <f t="shared" si="1"/>
        <v xml:space="preserve"> </v>
      </c>
      <c r="G57" s="63"/>
    </row>
    <row r="58" spans="1:7" s="53" customFormat="1" ht="18" customHeight="1" x14ac:dyDescent="0.25">
      <c r="A58" s="64" t="s">
        <v>139</v>
      </c>
      <c r="B58" s="65"/>
      <c r="C58" s="65"/>
      <c r="D58" s="61" t="str">
        <f t="shared" si="0"/>
        <v xml:space="preserve"> </v>
      </c>
      <c r="E58" s="62" t="str">
        <f t="shared" si="1"/>
        <v xml:space="preserve"> </v>
      </c>
      <c r="G58" s="63"/>
    </row>
    <row r="59" spans="1:7" s="53" customFormat="1" ht="18" customHeight="1" x14ac:dyDescent="0.25">
      <c r="A59" s="64" t="s">
        <v>140</v>
      </c>
      <c r="B59" s="65"/>
      <c r="C59" s="65"/>
      <c r="D59" s="61" t="str">
        <f t="shared" si="0"/>
        <v xml:space="preserve"> </v>
      </c>
      <c r="E59" s="62" t="str">
        <f t="shared" si="1"/>
        <v xml:space="preserve"> </v>
      </c>
      <c r="G59" s="63"/>
    </row>
    <row r="60" spans="1:7" s="53" customFormat="1" ht="18" customHeight="1" x14ac:dyDescent="0.25">
      <c r="A60" s="64" t="s">
        <v>141</v>
      </c>
      <c r="B60" s="65"/>
      <c r="C60" s="65"/>
      <c r="D60" s="61" t="str">
        <f t="shared" si="0"/>
        <v xml:space="preserve"> </v>
      </c>
      <c r="E60" s="62" t="str">
        <f t="shared" si="1"/>
        <v xml:space="preserve"> </v>
      </c>
      <c r="G60" s="63"/>
    </row>
    <row r="61" spans="1:7" s="53" customFormat="1" ht="18" customHeight="1" x14ac:dyDescent="0.25">
      <c r="A61" s="64" t="s">
        <v>142</v>
      </c>
      <c r="B61" s="65"/>
      <c r="C61" s="65"/>
      <c r="D61" s="61" t="str">
        <f t="shared" ref="D61:D84" si="2">IF(OR(B61="",C61="")," ", C61-B61+1)</f>
        <v xml:space="preserve"> </v>
      </c>
      <c r="E61" s="62" t="str">
        <f t="shared" si="1"/>
        <v xml:space="preserve"> </v>
      </c>
      <c r="G61" s="63"/>
    </row>
    <row r="62" spans="1:7" s="53" customFormat="1" ht="18" customHeight="1" x14ac:dyDescent="0.25">
      <c r="A62" s="64" t="s">
        <v>143</v>
      </c>
      <c r="B62" s="65"/>
      <c r="C62" s="65"/>
      <c r="D62" s="61" t="str">
        <f t="shared" si="2"/>
        <v xml:space="preserve"> </v>
      </c>
      <c r="E62" s="62" t="str">
        <f t="shared" si="1"/>
        <v xml:space="preserve"> </v>
      </c>
      <c r="G62" s="63"/>
    </row>
    <row r="63" spans="1:7" s="53" customFormat="1" ht="18" customHeight="1" x14ac:dyDescent="0.25">
      <c r="A63" s="64" t="s">
        <v>144</v>
      </c>
      <c r="B63" s="65"/>
      <c r="C63" s="65"/>
      <c r="D63" s="61" t="str">
        <f t="shared" si="2"/>
        <v xml:space="preserve"> </v>
      </c>
      <c r="E63" s="62" t="str">
        <f t="shared" si="1"/>
        <v xml:space="preserve"> </v>
      </c>
      <c r="G63" s="63"/>
    </row>
    <row r="64" spans="1:7" s="53" customFormat="1" ht="18" customHeight="1" x14ac:dyDescent="0.25">
      <c r="A64" s="64" t="s">
        <v>145</v>
      </c>
      <c r="B64" s="65"/>
      <c r="C64" s="65"/>
      <c r="D64" s="61" t="str">
        <f t="shared" si="2"/>
        <v xml:space="preserve"> </v>
      </c>
      <c r="E64" s="62" t="str">
        <f t="shared" si="1"/>
        <v xml:space="preserve"> </v>
      </c>
      <c r="G64" s="63"/>
    </row>
    <row r="65" spans="1:7" s="53" customFormat="1" ht="18" customHeight="1" x14ac:dyDescent="0.25">
      <c r="A65" s="64" t="s">
        <v>146</v>
      </c>
      <c r="B65" s="65"/>
      <c r="C65" s="65"/>
      <c r="D65" s="61" t="str">
        <f t="shared" si="2"/>
        <v xml:space="preserve"> </v>
      </c>
      <c r="E65" s="62" t="str">
        <f t="shared" si="1"/>
        <v xml:space="preserve"> </v>
      </c>
      <c r="G65" s="63"/>
    </row>
    <row r="66" spans="1:7" s="53" customFormat="1" ht="18" customHeight="1" x14ac:dyDescent="0.25">
      <c r="A66" s="64" t="s">
        <v>147</v>
      </c>
      <c r="B66" s="65"/>
      <c r="C66" s="65"/>
      <c r="D66" s="61" t="str">
        <f t="shared" si="2"/>
        <v xml:space="preserve"> </v>
      </c>
      <c r="E66" s="62" t="str">
        <f t="shared" si="1"/>
        <v xml:space="preserve"> </v>
      </c>
      <c r="G66" s="63"/>
    </row>
    <row r="67" spans="1:7" s="53" customFormat="1" ht="18" customHeight="1" x14ac:dyDescent="0.25">
      <c r="A67" s="64" t="s">
        <v>148</v>
      </c>
      <c r="B67" s="65"/>
      <c r="C67" s="65"/>
      <c r="D67" s="61" t="str">
        <f t="shared" si="2"/>
        <v xml:space="preserve"> </v>
      </c>
      <c r="E67" s="62" t="str">
        <f t="shared" si="1"/>
        <v xml:space="preserve"> </v>
      </c>
      <c r="G67" s="63"/>
    </row>
    <row r="68" spans="1:7" s="53" customFormat="1" ht="18" customHeight="1" x14ac:dyDescent="0.25">
      <c r="A68" s="64" t="s">
        <v>149</v>
      </c>
      <c r="B68" s="65"/>
      <c r="C68" s="65"/>
      <c r="D68" s="61" t="str">
        <f t="shared" si="2"/>
        <v xml:space="preserve"> </v>
      </c>
      <c r="E68" s="62" t="str">
        <f t="shared" si="1"/>
        <v xml:space="preserve"> </v>
      </c>
      <c r="G68" s="63"/>
    </row>
    <row r="69" spans="1:7" s="53" customFormat="1" ht="18" customHeight="1" x14ac:dyDescent="0.25">
      <c r="A69" s="64" t="s">
        <v>150</v>
      </c>
      <c r="B69" s="65"/>
      <c r="C69" s="65"/>
      <c r="D69" s="61" t="str">
        <f t="shared" si="2"/>
        <v xml:space="preserve"> </v>
      </c>
      <c r="E69" s="62" t="str">
        <f t="shared" si="1"/>
        <v xml:space="preserve"> </v>
      </c>
      <c r="G69" s="63"/>
    </row>
    <row r="70" spans="1:7" s="53" customFormat="1" ht="18" customHeight="1" x14ac:dyDescent="0.25">
      <c r="A70" s="64" t="s">
        <v>151</v>
      </c>
      <c r="B70" s="65"/>
      <c r="C70" s="65"/>
      <c r="D70" s="61" t="str">
        <f t="shared" si="2"/>
        <v xml:space="preserve"> </v>
      </c>
      <c r="E70" s="62" t="str">
        <f t="shared" si="1"/>
        <v xml:space="preserve"> </v>
      </c>
      <c r="G70" s="63"/>
    </row>
    <row r="71" spans="1:7" s="53" customFormat="1" ht="18" customHeight="1" x14ac:dyDescent="0.25">
      <c r="A71" s="64" t="s">
        <v>152</v>
      </c>
      <c r="B71" s="65"/>
      <c r="C71" s="65"/>
      <c r="D71" s="61" t="str">
        <f t="shared" si="2"/>
        <v xml:space="preserve"> </v>
      </c>
      <c r="E71" s="62" t="str">
        <f t="shared" si="1"/>
        <v xml:space="preserve"> </v>
      </c>
      <c r="G71" s="63"/>
    </row>
    <row r="72" spans="1:7" s="53" customFormat="1" ht="18" customHeight="1" x14ac:dyDescent="0.25">
      <c r="A72" s="64" t="s">
        <v>153</v>
      </c>
      <c r="B72" s="65"/>
      <c r="C72" s="65"/>
      <c r="D72" s="61" t="str">
        <f t="shared" si="2"/>
        <v xml:space="preserve"> </v>
      </c>
      <c r="E72" s="62" t="str">
        <f t="shared" si="1"/>
        <v xml:space="preserve"> </v>
      </c>
      <c r="G72" s="63"/>
    </row>
    <row r="73" spans="1:7" s="53" customFormat="1" ht="18" customHeight="1" x14ac:dyDescent="0.25">
      <c r="A73" s="64" t="s">
        <v>154</v>
      </c>
      <c r="B73" s="65"/>
      <c r="C73" s="65"/>
      <c r="D73" s="61" t="str">
        <f t="shared" si="2"/>
        <v xml:space="preserve"> </v>
      </c>
      <c r="E73" s="62" t="str">
        <f t="shared" si="1"/>
        <v xml:space="preserve"> </v>
      </c>
      <c r="G73" s="63"/>
    </row>
    <row r="74" spans="1:7" s="53" customFormat="1" ht="18" customHeight="1" x14ac:dyDescent="0.25">
      <c r="A74" s="64" t="s">
        <v>155</v>
      </c>
      <c r="B74" s="65"/>
      <c r="C74" s="65"/>
      <c r="D74" s="61" t="str">
        <f t="shared" si="2"/>
        <v xml:space="preserve"> </v>
      </c>
      <c r="E74" s="62" t="str">
        <f t="shared" si="1"/>
        <v xml:space="preserve"> </v>
      </c>
      <c r="G74" s="63"/>
    </row>
    <row r="75" spans="1:7" s="53" customFormat="1" ht="18" customHeight="1" x14ac:dyDescent="0.25">
      <c r="A75" s="64" t="s">
        <v>156</v>
      </c>
      <c r="B75" s="65"/>
      <c r="C75" s="65"/>
      <c r="D75" s="61" t="str">
        <f t="shared" si="2"/>
        <v xml:space="preserve"> </v>
      </c>
      <c r="E75" s="62" t="str">
        <f t="shared" si="1"/>
        <v xml:space="preserve"> </v>
      </c>
      <c r="G75" s="63"/>
    </row>
    <row r="76" spans="1:7" s="53" customFormat="1" ht="18" customHeight="1" x14ac:dyDescent="0.25">
      <c r="A76" s="64" t="s">
        <v>157</v>
      </c>
      <c r="B76" s="65"/>
      <c r="C76" s="65"/>
      <c r="D76" s="61" t="str">
        <f t="shared" si="2"/>
        <v xml:space="preserve"> </v>
      </c>
      <c r="E76" s="62" t="str">
        <f t="shared" ref="E76:E109" si="3">IF(OR(B76="",C76="")," ", D76/$C$6)</f>
        <v xml:space="preserve"> </v>
      </c>
      <c r="G76" s="63"/>
    </row>
    <row r="77" spans="1:7" s="53" customFormat="1" ht="18" customHeight="1" x14ac:dyDescent="0.25">
      <c r="A77" s="64" t="s">
        <v>158</v>
      </c>
      <c r="B77" s="65"/>
      <c r="C77" s="65"/>
      <c r="D77" s="61" t="str">
        <f t="shared" si="2"/>
        <v xml:space="preserve"> </v>
      </c>
      <c r="E77" s="62" t="str">
        <f t="shared" si="3"/>
        <v xml:space="preserve"> </v>
      </c>
      <c r="G77" s="63"/>
    </row>
    <row r="78" spans="1:7" s="53" customFormat="1" ht="18" customHeight="1" x14ac:dyDescent="0.25">
      <c r="A78" s="64" t="s">
        <v>159</v>
      </c>
      <c r="B78" s="65"/>
      <c r="C78" s="65"/>
      <c r="D78" s="61" t="str">
        <f t="shared" si="2"/>
        <v xml:space="preserve"> </v>
      </c>
      <c r="E78" s="62" t="str">
        <f t="shared" si="3"/>
        <v xml:space="preserve"> </v>
      </c>
      <c r="G78" s="63"/>
    </row>
    <row r="79" spans="1:7" s="53" customFormat="1" ht="18" customHeight="1" x14ac:dyDescent="0.25">
      <c r="A79" s="64" t="s">
        <v>160</v>
      </c>
      <c r="B79" s="65"/>
      <c r="C79" s="65"/>
      <c r="D79" s="61" t="str">
        <f t="shared" si="2"/>
        <v xml:space="preserve"> </v>
      </c>
      <c r="E79" s="62" t="str">
        <f t="shared" si="3"/>
        <v xml:space="preserve"> </v>
      </c>
      <c r="G79" s="63"/>
    </row>
    <row r="80" spans="1:7" s="53" customFormat="1" ht="18" customHeight="1" x14ac:dyDescent="0.25">
      <c r="A80" s="64" t="s">
        <v>161</v>
      </c>
      <c r="B80" s="65"/>
      <c r="C80" s="65"/>
      <c r="D80" s="61" t="str">
        <f t="shared" si="2"/>
        <v xml:space="preserve"> </v>
      </c>
      <c r="E80" s="62" t="str">
        <f t="shared" si="3"/>
        <v xml:space="preserve"> </v>
      </c>
      <c r="G80" s="63"/>
    </row>
    <row r="81" spans="1:7" s="53" customFormat="1" ht="18" customHeight="1" x14ac:dyDescent="0.25">
      <c r="A81" s="64" t="s">
        <v>162</v>
      </c>
      <c r="B81" s="65"/>
      <c r="C81" s="65"/>
      <c r="D81" s="61" t="str">
        <f t="shared" si="2"/>
        <v xml:space="preserve"> </v>
      </c>
      <c r="E81" s="62" t="str">
        <f t="shared" si="3"/>
        <v xml:space="preserve"> </v>
      </c>
      <c r="G81" s="63"/>
    </row>
    <row r="82" spans="1:7" s="53" customFormat="1" ht="18" customHeight="1" x14ac:dyDescent="0.25">
      <c r="A82" s="64" t="s">
        <v>163</v>
      </c>
      <c r="B82" s="65"/>
      <c r="C82" s="65"/>
      <c r="D82" s="61" t="str">
        <f t="shared" si="2"/>
        <v xml:space="preserve"> </v>
      </c>
      <c r="E82" s="62" t="str">
        <f t="shared" si="3"/>
        <v xml:space="preserve"> </v>
      </c>
      <c r="G82" s="63"/>
    </row>
    <row r="83" spans="1:7" s="53" customFormat="1" ht="18" customHeight="1" x14ac:dyDescent="0.25">
      <c r="A83" s="64" t="s">
        <v>164</v>
      </c>
      <c r="B83" s="65"/>
      <c r="C83" s="65"/>
      <c r="D83" s="61" t="str">
        <f t="shared" si="2"/>
        <v xml:space="preserve"> </v>
      </c>
      <c r="E83" s="62" t="str">
        <f t="shared" si="3"/>
        <v xml:space="preserve"> </v>
      </c>
      <c r="G83" s="63"/>
    </row>
    <row r="84" spans="1:7" s="53" customFormat="1" ht="18" customHeight="1" x14ac:dyDescent="0.25">
      <c r="A84" s="64" t="s">
        <v>165</v>
      </c>
      <c r="B84" s="65"/>
      <c r="C84" s="65"/>
      <c r="D84" s="61" t="str">
        <f t="shared" si="2"/>
        <v xml:space="preserve"> </v>
      </c>
      <c r="E84" s="62" t="str">
        <f t="shared" si="3"/>
        <v xml:space="preserve"> </v>
      </c>
      <c r="G84" s="63"/>
    </row>
    <row r="85" spans="1:7" s="53" customFormat="1" ht="18" customHeight="1" x14ac:dyDescent="0.25">
      <c r="A85" s="64" t="s">
        <v>166</v>
      </c>
      <c r="B85" s="65"/>
      <c r="C85" s="65"/>
      <c r="D85" s="61" t="str">
        <f t="shared" ref="D85:D100" si="4">IF(OR(B85="",C85="")," ", C85-B85+1)</f>
        <v xml:space="preserve"> </v>
      </c>
      <c r="E85" s="62" t="str">
        <f t="shared" si="3"/>
        <v xml:space="preserve"> </v>
      </c>
      <c r="G85" s="63"/>
    </row>
    <row r="86" spans="1:7" s="53" customFormat="1" ht="18" customHeight="1" x14ac:dyDescent="0.25">
      <c r="A86" s="64" t="s">
        <v>167</v>
      </c>
      <c r="B86" s="65"/>
      <c r="C86" s="65"/>
      <c r="D86" s="61" t="str">
        <f t="shared" si="4"/>
        <v xml:space="preserve"> </v>
      </c>
      <c r="E86" s="62" t="str">
        <f t="shared" si="3"/>
        <v xml:space="preserve"> </v>
      </c>
      <c r="G86" s="63"/>
    </row>
    <row r="87" spans="1:7" s="53" customFormat="1" ht="18" customHeight="1" x14ac:dyDescent="0.25">
      <c r="A87" s="64" t="s">
        <v>168</v>
      </c>
      <c r="B87" s="65"/>
      <c r="C87" s="65"/>
      <c r="D87" s="61" t="str">
        <f t="shared" si="4"/>
        <v xml:space="preserve"> </v>
      </c>
      <c r="E87" s="62" t="str">
        <f t="shared" si="3"/>
        <v xml:space="preserve"> </v>
      </c>
      <c r="G87" s="63"/>
    </row>
    <row r="88" spans="1:7" s="53" customFormat="1" ht="18" customHeight="1" x14ac:dyDescent="0.25">
      <c r="A88" s="64" t="s">
        <v>169</v>
      </c>
      <c r="B88" s="65"/>
      <c r="C88" s="65"/>
      <c r="D88" s="61" t="str">
        <f t="shared" si="4"/>
        <v xml:space="preserve"> </v>
      </c>
      <c r="E88" s="62" t="str">
        <f t="shared" si="3"/>
        <v xml:space="preserve"> </v>
      </c>
      <c r="G88" s="63"/>
    </row>
    <row r="89" spans="1:7" s="53" customFormat="1" ht="18" customHeight="1" x14ac:dyDescent="0.25">
      <c r="A89" s="64" t="s">
        <v>170</v>
      </c>
      <c r="B89" s="65"/>
      <c r="C89" s="65"/>
      <c r="D89" s="61" t="str">
        <f t="shared" si="4"/>
        <v xml:space="preserve"> </v>
      </c>
      <c r="E89" s="62" t="str">
        <f t="shared" si="3"/>
        <v xml:space="preserve"> </v>
      </c>
      <c r="G89" s="63"/>
    </row>
    <row r="90" spans="1:7" s="53" customFormat="1" ht="18" customHeight="1" x14ac:dyDescent="0.25">
      <c r="A90" s="64" t="s">
        <v>171</v>
      </c>
      <c r="B90" s="65"/>
      <c r="C90" s="65"/>
      <c r="D90" s="61" t="str">
        <f t="shared" si="4"/>
        <v xml:space="preserve"> </v>
      </c>
      <c r="E90" s="62" t="str">
        <f t="shared" si="3"/>
        <v xml:space="preserve"> </v>
      </c>
      <c r="G90" s="63"/>
    </row>
    <row r="91" spans="1:7" s="53" customFormat="1" ht="18" customHeight="1" x14ac:dyDescent="0.25">
      <c r="A91" s="64" t="s">
        <v>172</v>
      </c>
      <c r="B91" s="65"/>
      <c r="C91" s="65"/>
      <c r="D91" s="61" t="str">
        <f t="shared" si="4"/>
        <v xml:space="preserve"> </v>
      </c>
      <c r="E91" s="62" t="str">
        <f t="shared" si="3"/>
        <v xml:space="preserve"> </v>
      </c>
      <c r="G91" s="63"/>
    </row>
    <row r="92" spans="1:7" s="53" customFormat="1" ht="18" customHeight="1" x14ac:dyDescent="0.25">
      <c r="A92" s="64" t="s">
        <v>173</v>
      </c>
      <c r="B92" s="65"/>
      <c r="C92" s="65"/>
      <c r="D92" s="61" t="str">
        <f t="shared" si="4"/>
        <v xml:space="preserve"> </v>
      </c>
      <c r="E92" s="62" t="str">
        <f t="shared" si="3"/>
        <v xml:space="preserve"> </v>
      </c>
      <c r="G92" s="63"/>
    </row>
    <row r="93" spans="1:7" s="53" customFormat="1" ht="18" customHeight="1" x14ac:dyDescent="0.25">
      <c r="A93" s="64" t="s">
        <v>174</v>
      </c>
      <c r="B93" s="65"/>
      <c r="C93" s="65"/>
      <c r="D93" s="61" t="str">
        <f t="shared" si="4"/>
        <v xml:space="preserve"> </v>
      </c>
      <c r="E93" s="62" t="str">
        <f t="shared" si="3"/>
        <v xml:space="preserve"> </v>
      </c>
      <c r="G93" s="63"/>
    </row>
    <row r="94" spans="1:7" s="53" customFormat="1" ht="18" customHeight="1" x14ac:dyDescent="0.25">
      <c r="A94" s="64" t="s">
        <v>175</v>
      </c>
      <c r="B94" s="65"/>
      <c r="C94" s="65"/>
      <c r="D94" s="61" t="str">
        <f t="shared" si="4"/>
        <v xml:space="preserve"> </v>
      </c>
      <c r="E94" s="62" t="str">
        <f t="shared" si="3"/>
        <v xml:space="preserve"> </v>
      </c>
      <c r="G94" s="63"/>
    </row>
    <row r="95" spans="1:7" s="53" customFormat="1" ht="18" customHeight="1" x14ac:dyDescent="0.25">
      <c r="A95" s="64" t="s">
        <v>176</v>
      </c>
      <c r="B95" s="65"/>
      <c r="C95" s="65"/>
      <c r="D95" s="61" t="str">
        <f t="shared" si="4"/>
        <v xml:space="preserve"> </v>
      </c>
      <c r="E95" s="62" t="str">
        <f t="shared" si="3"/>
        <v xml:space="preserve"> </v>
      </c>
      <c r="G95" s="63"/>
    </row>
    <row r="96" spans="1:7" s="53" customFormat="1" ht="18" customHeight="1" x14ac:dyDescent="0.25">
      <c r="A96" s="64" t="s">
        <v>177</v>
      </c>
      <c r="B96" s="65"/>
      <c r="C96" s="65"/>
      <c r="D96" s="61" t="str">
        <f t="shared" si="4"/>
        <v xml:space="preserve"> </v>
      </c>
      <c r="E96" s="62" t="str">
        <f t="shared" si="3"/>
        <v xml:space="preserve"> </v>
      </c>
      <c r="G96" s="63"/>
    </row>
    <row r="97" spans="1:7" s="53" customFormat="1" ht="18" customHeight="1" x14ac:dyDescent="0.25">
      <c r="A97" s="64" t="s">
        <v>178</v>
      </c>
      <c r="B97" s="65"/>
      <c r="C97" s="65"/>
      <c r="D97" s="61" t="str">
        <f t="shared" si="4"/>
        <v xml:space="preserve"> </v>
      </c>
      <c r="E97" s="62" t="str">
        <f t="shared" si="3"/>
        <v xml:space="preserve"> </v>
      </c>
      <c r="G97" s="63"/>
    </row>
    <row r="98" spans="1:7" s="53" customFormat="1" ht="18" customHeight="1" x14ac:dyDescent="0.25">
      <c r="A98" s="64" t="s">
        <v>179</v>
      </c>
      <c r="B98" s="65"/>
      <c r="C98" s="65"/>
      <c r="D98" s="61" t="str">
        <f t="shared" si="4"/>
        <v xml:space="preserve"> </v>
      </c>
      <c r="E98" s="62" t="str">
        <f t="shared" si="3"/>
        <v xml:space="preserve"> </v>
      </c>
      <c r="G98" s="63"/>
    </row>
    <row r="99" spans="1:7" s="53" customFormat="1" ht="18" customHeight="1" x14ac:dyDescent="0.25">
      <c r="A99" s="64" t="s">
        <v>180</v>
      </c>
      <c r="B99" s="65"/>
      <c r="C99" s="65"/>
      <c r="D99" s="61" t="str">
        <f t="shared" si="4"/>
        <v xml:space="preserve"> </v>
      </c>
      <c r="E99" s="62" t="str">
        <f t="shared" si="3"/>
        <v xml:space="preserve"> </v>
      </c>
      <c r="G99" s="63"/>
    </row>
    <row r="100" spans="1:7" s="53" customFormat="1" ht="18" customHeight="1" x14ac:dyDescent="0.25">
      <c r="A100" s="64" t="s">
        <v>181</v>
      </c>
      <c r="B100" s="65"/>
      <c r="C100" s="65"/>
      <c r="D100" s="61" t="str">
        <f t="shared" si="4"/>
        <v xml:space="preserve"> </v>
      </c>
      <c r="E100" s="62" t="str">
        <f t="shared" si="3"/>
        <v xml:space="preserve"> </v>
      </c>
      <c r="G100" s="63"/>
    </row>
    <row r="101" spans="1:7" s="53" customFormat="1" ht="18" customHeight="1" x14ac:dyDescent="0.25">
      <c r="A101" s="64" t="s">
        <v>182</v>
      </c>
      <c r="B101" s="65"/>
      <c r="C101" s="65"/>
      <c r="D101" s="61" t="str">
        <f t="shared" ref="D101:D109" si="5">IF(OR(B101="",C101="")," ", C101-B101+1)</f>
        <v xml:space="preserve"> </v>
      </c>
      <c r="E101" s="62" t="str">
        <f t="shared" si="3"/>
        <v xml:space="preserve"> </v>
      </c>
      <c r="G101" s="63"/>
    </row>
    <row r="102" spans="1:7" s="53" customFormat="1" ht="18" customHeight="1" x14ac:dyDescent="0.25">
      <c r="A102" s="64" t="s">
        <v>183</v>
      </c>
      <c r="B102" s="65"/>
      <c r="C102" s="65"/>
      <c r="D102" s="61" t="str">
        <f t="shared" si="5"/>
        <v xml:space="preserve"> </v>
      </c>
      <c r="E102" s="62" t="str">
        <f t="shared" si="3"/>
        <v xml:space="preserve"> </v>
      </c>
      <c r="G102" s="63"/>
    </row>
    <row r="103" spans="1:7" s="53" customFormat="1" ht="18" customHeight="1" x14ac:dyDescent="0.25">
      <c r="A103" s="64" t="s">
        <v>184</v>
      </c>
      <c r="B103" s="65"/>
      <c r="C103" s="65"/>
      <c r="D103" s="61" t="str">
        <f t="shared" si="5"/>
        <v xml:space="preserve"> </v>
      </c>
      <c r="E103" s="62" t="str">
        <f t="shared" si="3"/>
        <v xml:space="preserve"> </v>
      </c>
      <c r="G103" s="63"/>
    </row>
    <row r="104" spans="1:7" s="53" customFormat="1" ht="18" customHeight="1" x14ac:dyDescent="0.25">
      <c r="A104" s="64" t="s">
        <v>185</v>
      </c>
      <c r="B104" s="65"/>
      <c r="C104" s="65"/>
      <c r="D104" s="61" t="str">
        <f t="shared" si="5"/>
        <v xml:space="preserve"> </v>
      </c>
      <c r="E104" s="62" t="str">
        <f t="shared" si="3"/>
        <v xml:space="preserve"> </v>
      </c>
      <c r="G104" s="63"/>
    </row>
    <row r="105" spans="1:7" s="53" customFormat="1" ht="18" customHeight="1" x14ac:dyDescent="0.25">
      <c r="A105" s="64" t="s">
        <v>186</v>
      </c>
      <c r="B105" s="65"/>
      <c r="C105" s="65"/>
      <c r="D105" s="61" t="str">
        <f t="shared" si="5"/>
        <v xml:space="preserve"> </v>
      </c>
      <c r="E105" s="62" t="str">
        <f t="shared" si="3"/>
        <v xml:space="preserve"> </v>
      </c>
      <c r="G105" s="63"/>
    </row>
    <row r="106" spans="1:7" s="53" customFormat="1" ht="18" customHeight="1" x14ac:dyDescent="0.25">
      <c r="A106" s="64" t="s">
        <v>187</v>
      </c>
      <c r="B106" s="65"/>
      <c r="C106" s="65"/>
      <c r="D106" s="61" t="str">
        <f t="shared" si="5"/>
        <v xml:space="preserve"> </v>
      </c>
      <c r="E106" s="62" t="str">
        <f t="shared" si="3"/>
        <v xml:space="preserve"> </v>
      </c>
      <c r="G106" s="63"/>
    </row>
    <row r="107" spans="1:7" s="53" customFormat="1" ht="18" customHeight="1" x14ac:dyDescent="0.25">
      <c r="A107" s="64" t="s">
        <v>188</v>
      </c>
      <c r="B107" s="65"/>
      <c r="C107" s="65"/>
      <c r="D107" s="61" t="str">
        <f t="shared" si="5"/>
        <v xml:space="preserve"> </v>
      </c>
      <c r="E107" s="62" t="str">
        <f t="shared" si="3"/>
        <v xml:space="preserve"> </v>
      </c>
      <c r="G107" s="63"/>
    </row>
    <row r="108" spans="1:7" s="53" customFormat="1" ht="18" customHeight="1" x14ac:dyDescent="0.25">
      <c r="A108" s="64" t="s">
        <v>189</v>
      </c>
      <c r="B108" s="65"/>
      <c r="C108" s="65"/>
      <c r="D108" s="61" t="str">
        <f t="shared" si="5"/>
        <v xml:space="preserve"> </v>
      </c>
      <c r="E108" s="62" t="str">
        <f t="shared" si="3"/>
        <v xml:space="preserve"> </v>
      </c>
      <c r="G108" s="63"/>
    </row>
    <row r="109" spans="1:7" s="53" customFormat="1" ht="18" customHeight="1" x14ac:dyDescent="0.25">
      <c r="A109" s="64" t="s">
        <v>190</v>
      </c>
      <c r="B109" s="65"/>
      <c r="C109" s="65"/>
      <c r="D109" s="61" t="str">
        <f t="shared" si="5"/>
        <v xml:space="preserve"> </v>
      </c>
      <c r="E109" s="62" t="str">
        <f t="shared" si="3"/>
        <v xml:space="preserve"> </v>
      </c>
      <c r="G109" s="63"/>
    </row>
    <row r="110" spans="1:7" s="53" customFormat="1" ht="18" customHeight="1" x14ac:dyDescent="0.25">
      <c r="A110" s="64" t="s">
        <v>191</v>
      </c>
      <c r="B110" s="65"/>
      <c r="C110" s="65"/>
      <c r="D110" s="61" t="str">
        <f>IF(OR(B110="",C110="")," ", C110-B110+1)</f>
        <v xml:space="preserve"> </v>
      </c>
      <c r="E110" s="62" t="str">
        <f>IF(OR(B110="",C110="")," ", D110/$C$6)</f>
        <v xml:space="preserve"> </v>
      </c>
      <c r="G110" s="63"/>
    </row>
    <row r="111" spans="1:7" x14ac:dyDescent="0.2">
      <c r="A111" s="54"/>
      <c r="B111" s="55"/>
      <c r="C111" s="55"/>
      <c r="D111" s="55"/>
      <c r="E111" s="55"/>
      <c r="F111" s="55"/>
      <c r="G111" s="56"/>
    </row>
  </sheetData>
  <sheetProtection algorithmName="SHA-512" hashValue="zhbKqQt1uwEEL1RmyCn3z+Pr02MbRX39SQ1qqd1zfazjxq26HlmSX2DvFwk4f8/9WL7j0GNOgohosOY3CrCL+g==" saltValue="5/PgTGez+e+DtWDZ+Oc2Aw==" spinCount="100000" sheet="1" objects="1" scenarios="1" selectLockedCells="1"/>
  <mergeCells count="10">
    <mergeCell ref="A9:G9"/>
    <mergeCell ref="A1:G1"/>
    <mergeCell ref="A3:C3"/>
    <mergeCell ref="E3:F4"/>
    <mergeCell ref="A4:A5"/>
    <mergeCell ref="B4:B5"/>
    <mergeCell ref="C4:C5"/>
    <mergeCell ref="D4:D6"/>
    <mergeCell ref="E5:E6"/>
    <mergeCell ref="F5:F6"/>
  </mergeCells>
  <phoneticPr fontId="2" type="noConversion"/>
  <conditionalFormatting sqref="D11:D110">
    <cfRule type="cellIs" dxfId="0" priority="1" operator="equal">
      <formula>1</formula>
    </cfRule>
  </conditionalFormatting>
  <dataValidations count="4">
    <dataValidation allowBlank="1" showInputMessage="1" showErrorMessage="1" error="Veuillez sélectionner un mois d'ouverture" sqref="A6:A7" xr:uid="{915B4CBD-0E69-4642-A363-176E72BABC1B}"/>
    <dataValidation allowBlank="1" showInputMessage="1" showErrorMessage="1" error="Veuillez sélectionner un mois de fermeture" sqref="B6:B7" xr:uid="{F32F9522-6C95-4117-BDBB-8E6972D9B834}"/>
    <dataValidation type="date" operator="greaterThanOrEqual" allowBlank="1" showInputMessage="1" showErrorMessage="1" errorTitle="Erreur" error="La date de la 1ère nuitée ne peut être antérieure à la date du 1er jour d'activité considéré" sqref="B11:B110" xr:uid="{B561C27B-35AC-4E9A-A105-897594263EB2}">
      <formula1>$A$6</formula1>
    </dataValidation>
    <dataValidation type="date" operator="lessThanOrEqual" allowBlank="1" showInputMessage="1" showErrorMessage="1" errorTitle="Erreur" error="La date de la dernière nuitée ne peut être antérieure à la date du dernier jour d'activité considérée pour l'exercice" sqref="C11:C110" xr:uid="{7888A891-DE51-47A9-ADF6-98187A36737C}">
      <formula1>$B$6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FB32D07C81B040A8C5539D05C20803" ma:contentTypeVersion="3" ma:contentTypeDescription="Crée un document." ma:contentTypeScope="" ma:versionID="02c9abb2bcf88c5103c19fbd82b3f89a">
  <xsd:schema xmlns:xsd="http://www.w3.org/2001/XMLSchema" xmlns:xs="http://www.w3.org/2001/XMLSchema" xmlns:p="http://schemas.microsoft.com/office/2006/metadata/properties" xmlns:ns2="3507be9d-c2b8-49f8-8507-19018cbf4657" targetNamespace="http://schemas.microsoft.com/office/2006/metadata/properties" ma:root="true" ma:fieldsID="b2546e28827cda537ce5520b849a1edb" ns2:_="">
    <xsd:import namespace="3507be9d-c2b8-49f8-8507-19018cbf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7be9d-c2b8-49f8-8507-19018cbf46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1D7AD1-F5D5-41CF-B851-8F21BFB52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07be9d-c2b8-49f8-8507-19018cbf46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F323E8-FF36-4231-8CDA-E98E6D5CD8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4884E1-BD40-4377-9AE2-D79435F082C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3507be9d-c2b8-49f8-8507-19018cbf465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Lisez-moi</vt:lpstr>
      <vt:lpstr>Durée d'ouverture</vt:lpstr>
      <vt:lpstr>Nombre d'ETP</vt:lpstr>
      <vt:lpstr>Nombre de places ouvertes</vt:lpstr>
      <vt:lpstr>Places conventionnées tiers</vt:lpstr>
      <vt:lpstr>dernier_mois</vt:lpstr>
      <vt:lpstr>premier_mois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JANVIER 755</dc:creator>
  <cp:keywords/>
  <dc:description/>
  <cp:lastModifiedBy>Laurence TURPIN 221</cp:lastModifiedBy>
  <cp:revision/>
  <dcterms:created xsi:type="dcterms:W3CDTF">2023-06-19T10:32:52Z</dcterms:created>
  <dcterms:modified xsi:type="dcterms:W3CDTF">2026-02-19T14:26:37Z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0x01010033FB32D07C81B040A8C5539D05C20803</vt:lpwstr>
  </property>
  <property fmtid="{D5CDD505-2E9C-101B-9397-08002B2CF9AE}" pid="3" name="MediaServiceImageTags">
    <vt:lpwstr/>
  </property>
  <property fmtid="{D5CDD505-2E9C-101B-9397-08002B2CF9AE}" pid="4" name="Order">
    <vt:r8>2690600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