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ing\waccache\AM4PEPF0000B6DD\EXCELCNV\9e9d250c-cefa-4275-be8d-8822b5a78ad7\"/>
    </mc:Choice>
  </mc:AlternateContent>
  <xr:revisionPtr revIDLastSave="0" documentId="8_{01105412-C4E4-4BFA-92C2-4263AC4DF206}" xr6:coauthVersionLast="47" xr6:coauthVersionMax="47" xr10:uidLastSave="{00000000-0000-0000-0000-000000000000}"/>
  <bookViews>
    <workbookView xWindow="-60" yWindow="-60" windowWidth="15480" windowHeight="11640" firstSheet="4" activeTab="4" xr2:uid="{63CC7E84-C79B-4D63-82CB-5CC3FF86763F}"/>
  </bookViews>
  <sheets>
    <sheet name="Periscolaire" sheetId="1" r:id="rId1"/>
    <sheet name="Extrascolaire" sheetId="3" r:id="rId2"/>
    <sheet name="Adolescent" sheetId="8" r:id="rId3"/>
    <sheet name="Territoire" sheetId="5" r:id="rId4"/>
    <sheet name="Synthèse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5" l="1"/>
  <c r="N28" i="5"/>
  <c r="N5" i="8"/>
  <c r="N36" i="1"/>
  <c r="N36" i="8"/>
  <c r="N36" i="3"/>
  <c r="N58" i="5"/>
  <c r="N33" i="5"/>
  <c r="N7" i="5"/>
  <c r="N10" i="5"/>
  <c r="N12" i="5"/>
  <c r="P11" i="1"/>
  <c r="N24" i="1"/>
  <c r="N34" i="1"/>
  <c r="N61" i="5"/>
  <c r="N36" i="5"/>
  <c r="N34" i="5"/>
  <c r="N105" i="5"/>
  <c r="N109" i="5"/>
  <c r="N30" i="8"/>
  <c r="N59" i="5"/>
  <c r="N63" i="5"/>
  <c r="N29" i="8"/>
  <c r="P11" i="8"/>
  <c r="N24" i="8"/>
  <c r="N29" i="3"/>
  <c r="P11" i="3"/>
  <c r="N24" i="3"/>
  <c r="N34" i="3"/>
  <c r="N29" i="1"/>
  <c r="H121" i="5"/>
  <c r="N113" i="5"/>
  <c r="N121" i="5"/>
  <c r="N38" i="5"/>
  <c r="N42" i="5"/>
  <c r="N46" i="5"/>
  <c r="N14" i="5"/>
  <c r="N24" i="5"/>
  <c r="N28" i="6" a="1"/>
  <c r="O28" i="6"/>
  <c r="N18" i="6" a="1"/>
  <c r="O18" i="6"/>
  <c r="N10" i="6" a="1"/>
  <c r="N73" i="5"/>
  <c r="N75" i="5"/>
  <c r="N67" i="5"/>
  <c r="N34" i="8"/>
  <c r="N38" i="8"/>
  <c r="N26" i="6"/>
  <c r="N48" i="5"/>
  <c r="N50" i="5"/>
  <c r="N52" i="5"/>
  <c r="N38" i="3"/>
  <c r="N5" i="3"/>
  <c r="N16" i="6"/>
  <c r="N18" i="5"/>
  <c r="N22" i="5"/>
  <c r="N38" i="1"/>
  <c r="N5" i="1"/>
  <c r="N8" i="6"/>
  <c r="N71" i="5"/>
  <c r="N77" i="5"/>
  <c r="N28" i="6"/>
  <c r="N18" i="6"/>
  <c r="N10" i="6"/>
  <c r="O10" i="6"/>
  <c r="N99" i="5"/>
</calcChain>
</file>

<file path=xl/sharedStrings.xml><?xml version="1.0" encoding="utf-8"?>
<sst xmlns="http://schemas.openxmlformats.org/spreadsheetml/2006/main" count="182" uniqueCount="88">
  <si>
    <t>Prestation de service ordinaire - Activité périscolaire</t>
  </si>
  <si>
    <t>Seules les cases en blanc sont à saisir.</t>
  </si>
  <si>
    <t>SIMULATION</t>
  </si>
  <si>
    <t xml:space="preserve">Année : </t>
  </si>
  <si>
    <t>Les calculs se font automatiquement.</t>
  </si>
  <si>
    <t>Montant total PSO (compte 70623)</t>
  </si>
  <si>
    <t>Attention :</t>
  </si>
  <si>
    <t>Ne modifier aucune formule de calcul.</t>
  </si>
  <si>
    <t>Ne supprimer aucune formule de calcul.</t>
  </si>
  <si>
    <t>N'appuyer pas sur la touche "Supprimer" en dehors des cases blanches.</t>
  </si>
  <si>
    <t>Etape 1</t>
  </si>
  <si>
    <t>Détermination du prix de revient</t>
  </si>
  <si>
    <t>Montant total des charges</t>
  </si>
  <si>
    <t>=</t>
  </si>
  <si>
    <t xml:space="preserve">Nombre d'heures de présence (heures réalisées / plage)               </t>
  </si>
  <si>
    <r>
      <rPr>
        <b/>
        <sz val="11"/>
        <color indexed="8"/>
        <rFont val="Arial"/>
        <family val="2"/>
      </rPr>
      <t>Dont</t>
    </r>
    <r>
      <rPr>
        <sz val="11"/>
        <color indexed="8"/>
        <rFont val="Arial"/>
        <family val="2"/>
      </rPr>
      <t xml:space="preserve"> nombre d'heures de présence des enfants bénéficiaires de l'Aeeh</t>
    </r>
  </si>
  <si>
    <t>Etape 2</t>
  </si>
  <si>
    <t>Montant unitaire de la PSO</t>
  </si>
  <si>
    <t>Prix plafond</t>
  </si>
  <si>
    <t>Montant unitaire PS0</t>
  </si>
  <si>
    <t>Accueil périscolaire</t>
  </si>
  <si>
    <t>Prix de revient retenu (Prix plafond Cnaf ou prix réel structure si inférieur au prix plafond)</t>
  </si>
  <si>
    <t>Etape 3</t>
  </si>
  <si>
    <t>Montant PSO Périscolaire</t>
  </si>
  <si>
    <t>Au cours de l'année</t>
  </si>
  <si>
    <t>Nombre d'heures de présence (heures réalisées / plage)</t>
  </si>
  <si>
    <t>Taux de ressortissants du régime général</t>
  </si>
  <si>
    <t>Montant PSO</t>
  </si>
  <si>
    <t>Montant bonus inclusif</t>
  </si>
  <si>
    <t>Prestation de service ordinaire - Activité extrascolaire</t>
  </si>
  <si>
    <t xml:space="preserve">Nombre d'heures de présence effective (heures réalisées)            </t>
  </si>
  <si>
    <t>Montant unitaire PSO</t>
  </si>
  <si>
    <t>Accueil extrascolaire</t>
  </si>
  <si>
    <t>Etape3</t>
  </si>
  <si>
    <t>Montant PSO Extrascolaire</t>
  </si>
  <si>
    <r>
      <t xml:space="preserve">Nombre d'heures actes ouvrant droit                                                                                                        </t>
    </r>
    <r>
      <rPr>
        <b/>
        <sz val="11"/>
        <color indexed="8"/>
        <rFont val="Arial"/>
        <family val="2"/>
      </rPr>
      <t>facturées</t>
    </r>
    <r>
      <rPr>
        <sz val="11"/>
        <color indexed="8"/>
        <rFont val="Arial"/>
        <family val="2"/>
      </rPr>
      <t xml:space="preserve"> : si facturaion à la journée / demi-journée 
</t>
    </r>
    <r>
      <rPr>
        <b/>
        <sz val="11"/>
        <color indexed="8"/>
        <rFont val="Arial"/>
        <family val="2"/>
      </rPr>
      <t>réalisées</t>
    </r>
    <r>
      <rPr>
        <sz val="11"/>
        <color indexed="8"/>
        <rFont val="Arial"/>
        <family val="2"/>
      </rPr>
      <t xml:space="preserve"> : si facturation au forfait ou cotisation</t>
    </r>
  </si>
  <si>
    <t>Prestation de service ordinaire - Activité adolescent</t>
  </si>
  <si>
    <t xml:space="preserve">Nombre d'heures de présence (heures réalisées)            </t>
  </si>
  <si>
    <t>Accueil adolescent</t>
  </si>
  <si>
    <t>Montant PSO Adolescent</t>
  </si>
  <si>
    <t xml:space="preserve">Nombre d'heures de présence (heures réalisées)  </t>
  </si>
  <si>
    <t>BONUS "TERRITOIRE"</t>
  </si>
  <si>
    <t>Périscolaire</t>
  </si>
  <si>
    <t>Nombre d'heures</t>
  </si>
  <si>
    <t>Taux de ressortissants du régime général périscolaire</t>
  </si>
  <si>
    <t>Nombre d'heures ouvrant droit aux bonus territoires</t>
  </si>
  <si>
    <t>Nombre d'heures de référence plafond bonus territoire (cf Convention)</t>
  </si>
  <si>
    <t>Nombre d'heures retenu pour le calcul du bonus territoire</t>
  </si>
  <si>
    <t>Montant forfaitaire horaire bonus territoire (cf Convention)</t>
  </si>
  <si>
    <t>Montant bonus territoire offre existante</t>
  </si>
  <si>
    <t>Nombre d'heures nouvelles retenues</t>
  </si>
  <si>
    <t>Montant bonus territoire offre nouvelle</t>
  </si>
  <si>
    <t>Montant total bonus territoire periscolaire compte 70626</t>
  </si>
  <si>
    <t>Extrascolaire</t>
  </si>
  <si>
    <t>Nombre d'heures actes ouvrant droit extrascolaire</t>
  </si>
  <si>
    <t>Taux de ressortissants du régime général extrascolaire</t>
  </si>
  <si>
    <t>Montant total bonus territoire extrascolaire compte 70626</t>
  </si>
  <si>
    <t>Adolescent</t>
  </si>
  <si>
    <t>Nombre d'heures actes ouvrant droit adolescent</t>
  </si>
  <si>
    <t>Taux de ressortissants du régime général adolescent</t>
  </si>
  <si>
    <t>Montant total bonus territoire adolescent compte 70626</t>
  </si>
  <si>
    <t xml:space="preserve">Nombre de places figurant dans l'agrément Pmi </t>
  </si>
  <si>
    <t>avant modification (extension en cours de CTG)</t>
  </si>
  <si>
    <t>nb places</t>
  </si>
  <si>
    <t>Nombre de places moyen</t>
  </si>
  <si>
    <t>Janvier</t>
  </si>
  <si>
    <t>Février</t>
  </si>
  <si>
    <t xml:space="preserve">Mars </t>
  </si>
  <si>
    <t>Avril</t>
  </si>
  <si>
    <t>Nombre de places existantes</t>
  </si>
  <si>
    <t>Mai</t>
  </si>
  <si>
    <t>Juin</t>
  </si>
  <si>
    <t>Juillet</t>
  </si>
  <si>
    <t>Août</t>
  </si>
  <si>
    <t>Nombre de places nouvelles</t>
  </si>
  <si>
    <t>Septembre</t>
  </si>
  <si>
    <t>Octobre</t>
  </si>
  <si>
    <t>Novembre</t>
  </si>
  <si>
    <t>Décembre</t>
  </si>
  <si>
    <t>Montant unitaire par place existante bonus territoire</t>
  </si>
  <si>
    <t>Montant total bonus territoire Eaje pour</t>
  </si>
  <si>
    <t>Montant total PSO</t>
  </si>
  <si>
    <t>Déclaration Périscolaire</t>
  </si>
  <si>
    <t xml:space="preserve">compte 70623 </t>
  </si>
  <si>
    <t>Montant bonus territoire</t>
  </si>
  <si>
    <t>compte 70626</t>
  </si>
  <si>
    <t>Déclaration Extrascolaire</t>
  </si>
  <si>
    <t>Déclaration Adoslecent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</si>
</sst>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&quot;€&quot;"/>
    <numFmt numFmtId="165" formatCode="#,##0.00\ &quot;€&quot;"/>
    <numFmt numFmtId="166" formatCode="#,##0.000\ &quot;€&quot;"/>
    <numFmt numFmtId="167" formatCode="#,##0.000"/>
  </numFmts>
  <fonts count="34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Calibri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rgb="FF0070C0"/>
      <name val="Arial"/>
      <family val="2"/>
    </font>
    <font>
      <b/>
      <sz val="11"/>
      <color rgb="FF6600CC"/>
      <name val="Arial"/>
      <family val="2"/>
    </font>
    <font>
      <sz val="11"/>
      <color rgb="FF6600CC"/>
      <name val="Arial"/>
      <family val="2"/>
    </font>
    <font>
      <b/>
      <sz val="11"/>
      <color rgb="FFFF0000"/>
      <name val="Arial"/>
      <family val="2"/>
    </font>
    <font>
      <sz val="11"/>
      <color theme="5"/>
      <name val="Arial"/>
      <family val="2"/>
    </font>
    <font>
      <b/>
      <sz val="14"/>
      <color theme="9"/>
      <name val="Arial"/>
      <family val="2"/>
    </font>
    <font>
      <b/>
      <sz val="11"/>
      <color theme="9"/>
      <name val="Arial"/>
      <family val="2"/>
    </font>
    <font>
      <b/>
      <sz val="12"/>
      <color theme="9"/>
      <name val="Arial"/>
      <family val="2"/>
    </font>
    <font>
      <sz val="11"/>
      <color theme="9"/>
      <name val="Arial"/>
      <family val="2"/>
    </font>
    <font>
      <sz val="11"/>
      <color theme="0" tint="-0.14999847407452621"/>
      <name val="Arial"/>
      <family val="2"/>
    </font>
    <font>
      <b/>
      <sz val="14"/>
      <color rgb="FFC00000"/>
      <name val="Arial"/>
      <family val="2"/>
    </font>
    <font>
      <b/>
      <sz val="13"/>
      <color rgb="FF0070C0"/>
      <name val="Arial"/>
      <family val="2"/>
    </font>
    <font>
      <b/>
      <sz val="11"/>
      <color theme="4"/>
      <name val="Arial"/>
      <family val="2"/>
    </font>
    <font>
      <b/>
      <sz val="12"/>
      <color theme="4"/>
      <name val="Arial"/>
      <family val="2"/>
    </font>
    <font>
      <b/>
      <sz val="14"/>
      <color rgb="FF7030A0"/>
      <name val="Arial"/>
      <family val="2"/>
    </font>
    <font>
      <b/>
      <sz val="11"/>
      <color rgb="FF7030A0"/>
      <name val="Arial"/>
      <family val="2"/>
    </font>
    <font>
      <b/>
      <sz val="13"/>
      <color rgb="FF7030A0"/>
      <name val="Arial"/>
      <family val="2"/>
    </font>
    <font>
      <sz val="11"/>
      <color rgb="FF7030A0"/>
      <name val="Arial"/>
      <family val="2"/>
    </font>
    <font>
      <b/>
      <sz val="12"/>
      <color rgb="FF7030A0"/>
      <name val="Arial"/>
      <family val="2"/>
    </font>
    <font>
      <b/>
      <sz val="14"/>
      <color theme="7" tint="-0.249977111117893"/>
      <name val="Arial"/>
      <family val="2"/>
    </font>
    <font>
      <b/>
      <sz val="11"/>
      <color theme="7" tint="-0.249977111117893"/>
      <name val="Arial"/>
      <family val="2"/>
    </font>
    <font>
      <b/>
      <sz val="13"/>
      <color theme="7" tint="-0.249977111117893"/>
      <name val="Arial"/>
      <family val="2"/>
    </font>
    <font>
      <b/>
      <sz val="12"/>
      <color theme="7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71">
    <xf numFmtId="0" fontId="0" fillId="0" borderId="0" xfId="0"/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right" vertical="center"/>
    </xf>
    <xf numFmtId="3" fontId="7" fillId="3" borderId="1" xfId="0" applyNumberFormat="1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2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7" fillId="2" borderId="9" xfId="0" applyFont="1" applyFill="1" applyBorder="1" applyAlignment="1">
      <alignment vertical="center"/>
    </xf>
    <xf numFmtId="0" fontId="10" fillId="2" borderId="0" xfId="0" applyFont="1" applyFill="1" applyAlignment="1">
      <alignment horizontal="right" vertical="center"/>
    </xf>
    <xf numFmtId="0" fontId="7" fillId="2" borderId="10" xfId="0" applyFont="1" applyFill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164" fontId="7" fillId="2" borderId="0" xfId="0" applyNumberFormat="1" applyFont="1" applyFill="1" applyAlignment="1">
      <alignment horizontal="center" vertical="center"/>
    </xf>
    <xf numFmtId="165" fontId="13" fillId="2" borderId="11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7" fillId="2" borderId="10" xfId="0" applyFont="1" applyFill="1" applyBorder="1" applyAlignment="1">
      <alignment horizontal="right" vertical="center"/>
    </xf>
    <xf numFmtId="0" fontId="14" fillId="2" borderId="0" xfId="0" applyFont="1" applyFill="1" applyAlignment="1">
      <alignment vertical="center"/>
    </xf>
    <xf numFmtId="0" fontId="15" fillId="2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8" fillId="2" borderId="10" xfId="0" applyFont="1" applyFill="1" applyBorder="1" applyAlignment="1">
      <alignment horizontal="left" vertical="center"/>
    </xf>
    <xf numFmtId="0" fontId="18" fillId="2" borderId="10" xfId="0" applyFont="1" applyFill="1" applyBorder="1" applyAlignment="1">
      <alignment vertical="center"/>
    </xf>
    <xf numFmtId="0" fontId="19" fillId="2" borderId="10" xfId="0" applyFont="1" applyFill="1" applyBorder="1" applyAlignment="1">
      <alignment vertical="center"/>
    </xf>
    <xf numFmtId="165" fontId="18" fillId="2" borderId="3" xfId="0" applyNumberFormat="1" applyFont="1" applyFill="1" applyBorder="1" applyAlignment="1">
      <alignment vertical="center"/>
    </xf>
    <xf numFmtId="164" fontId="7" fillId="2" borderId="0" xfId="0" quotePrefix="1" applyNumberFormat="1" applyFont="1" applyFill="1" applyAlignment="1">
      <alignment horizontal="center" vertical="center"/>
    </xf>
    <xf numFmtId="164" fontId="7" fillId="2" borderId="0" xfId="0" applyNumberFormat="1" applyFont="1" applyFill="1" applyAlignment="1">
      <alignment vertical="center"/>
    </xf>
    <xf numFmtId="164" fontId="7" fillId="2" borderId="0" xfId="0" quotePrefix="1" applyNumberFormat="1" applyFont="1" applyFill="1" applyAlignment="1">
      <alignment vertical="center"/>
    </xf>
    <xf numFmtId="164" fontId="12" fillId="2" borderId="0" xfId="0" applyNumberFormat="1" applyFont="1" applyFill="1" applyAlignment="1">
      <alignment horizontal="center" vertical="center"/>
    </xf>
    <xf numFmtId="164" fontId="12" fillId="2" borderId="0" xfId="0" applyNumberFormat="1" applyFont="1" applyFill="1" applyAlignment="1">
      <alignment vertical="center"/>
    </xf>
    <xf numFmtId="3" fontId="7" fillId="2" borderId="1" xfId="0" quotePrefix="1" applyNumberFormat="1" applyFont="1" applyFill="1" applyBorder="1" applyAlignment="1">
      <alignment vertical="center"/>
    </xf>
    <xf numFmtId="3" fontId="7" fillId="2" borderId="0" xfId="0" applyNumberFormat="1" applyFont="1" applyFill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3" fontId="19" fillId="3" borderId="1" xfId="0" quotePrefix="1" applyNumberFormat="1" applyFont="1" applyFill="1" applyBorder="1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left"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165" fontId="18" fillId="2" borderId="0" xfId="0" applyNumberFormat="1" applyFont="1" applyFill="1" applyAlignment="1">
      <alignment vertical="center"/>
    </xf>
    <xf numFmtId="4" fontId="7" fillId="2" borderId="0" xfId="0" applyNumberFormat="1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1" fillId="2" borderId="0" xfId="0" applyFont="1" applyFill="1" applyAlignment="1">
      <alignment horizontal="left" vertical="center"/>
    </xf>
    <xf numFmtId="0" fontId="7" fillId="2" borderId="11" xfId="0" quotePrefix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0" fontId="7" fillId="2" borderId="0" xfId="0" quotePrefix="1" applyFont="1" applyFill="1" applyAlignment="1">
      <alignment horizontal="center" vertical="center" wrapText="1"/>
    </xf>
    <xf numFmtId="165" fontId="12" fillId="2" borderId="0" xfId="0" applyNumberFormat="1" applyFont="1" applyFill="1" applyAlignment="1">
      <alignment vertical="center"/>
    </xf>
    <xf numFmtId="164" fontId="13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right" vertical="center"/>
    </xf>
    <xf numFmtId="0" fontId="15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/>
    </xf>
    <xf numFmtId="165" fontId="22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2" fillId="2" borderId="0" xfId="0" applyFont="1" applyFill="1" applyAlignment="1">
      <alignment horizontal="left" vertical="center"/>
    </xf>
    <xf numFmtId="165" fontId="23" fillId="2" borderId="3" xfId="0" applyNumberFormat="1" applyFont="1" applyFill="1" applyBorder="1" applyAlignment="1">
      <alignment vertical="center"/>
    </xf>
    <xf numFmtId="166" fontId="23" fillId="2" borderId="1" xfId="0" applyNumberFormat="1" applyFont="1" applyFill="1" applyBorder="1" applyAlignment="1">
      <alignment vertical="center"/>
    </xf>
    <xf numFmtId="0" fontId="24" fillId="2" borderId="2" xfId="0" applyFont="1" applyFill="1" applyBorder="1" applyAlignment="1">
      <alignment vertical="center"/>
    </xf>
    <xf numFmtId="165" fontId="23" fillId="2" borderId="1" xfId="0" applyNumberFormat="1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165" fontId="23" fillId="2" borderId="0" xfId="0" applyNumberFormat="1" applyFont="1" applyFill="1" applyAlignment="1">
      <alignment vertical="center"/>
    </xf>
    <xf numFmtId="0" fontId="25" fillId="2" borderId="0" xfId="0" applyFont="1" applyFill="1" applyAlignment="1">
      <alignment horizontal="left" vertical="center"/>
    </xf>
    <xf numFmtId="0" fontId="26" fillId="2" borderId="0" xfId="0" applyFont="1" applyFill="1" applyAlignment="1">
      <alignment vertical="center"/>
    </xf>
    <xf numFmtId="165" fontId="26" fillId="2" borderId="3" xfId="0" applyNumberFormat="1" applyFont="1" applyFill="1" applyBorder="1" applyAlignment="1">
      <alignment vertical="center"/>
    </xf>
    <xf numFmtId="166" fontId="26" fillId="2" borderId="1" xfId="0" applyNumberFormat="1" applyFont="1" applyFill="1" applyBorder="1" applyAlignment="1">
      <alignment vertical="center"/>
    </xf>
    <xf numFmtId="0" fontId="27" fillId="2" borderId="0" xfId="0" applyFont="1" applyFill="1" applyAlignment="1">
      <alignment horizontal="left" vertical="center"/>
    </xf>
    <xf numFmtId="0" fontId="28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9" fillId="2" borderId="2" xfId="0" applyFont="1" applyFill="1" applyBorder="1" applyAlignment="1">
      <alignment vertical="center"/>
    </xf>
    <xf numFmtId="0" fontId="28" fillId="2" borderId="10" xfId="0" applyFont="1" applyFill="1" applyBorder="1" applyAlignment="1">
      <alignment vertical="center"/>
    </xf>
    <xf numFmtId="0" fontId="28" fillId="2" borderId="3" xfId="0" applyFont="1" applyFill="1" applyBorder="1" applyAlignment="1">
      <alignment vertical="center"/>
    </xf>
    <xf numFmtId="165" fontId="26" fillId="2" borderId="1" xfId="0" applyNumberFormat="1" applyFont="1" applyFill="1" applyBorder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horizontal="left" vertical="center"/>
    </xf>
    <xf numFmtId="165" fontId="31" fillId="2" borderId="3" xfId="0" applyNumberFormat="1" applyFont="1" applyFill="1" applyBorder="1" applyAlignment="1">
      <alignment vertical="center"/>
    </xf>
    <xf numFmtId="166" fontId="31" fillId="2" borderId="1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horizontal="right" vertical="center"/>
    </xf>
    <xf numFmtId="165" fontId="31" fillId="2" borderId="1" xfId="0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0" fontId="33" fillId="2" borderId="2" xfId="0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/>
    </xf>
    <xf numFmtId="9" fontId="7" fillId="2" borderId="1" xfId="0" applyNumberFormat="1" applyFont="1" applyFill="1" applyBorder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4" fontId="7" fillId="2" borderId="1" xfId="0" applyNumberFormat="1" applyFont="1" applyFill="1" applyBorder="1" applyAlignment="1">
      <alignment horizontal="right" vertical="center"/>
    </xf>
    <xf numFmtId="167" fontId="7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165" fontId="23" fillId="2" borderId="0" xfId="1" applyNumberFormat="1" applyFont="1" applyFill="1" applyBorder="1" applyAlignment="1">
      <alignment horizontal="center" vertical="center"/>
    </xf>
    <xf numFmtId="165" fontId="23" fillId="2" borderId="10" xfId="0" applyNumberFormat="1" applyFont="1" applyFill="1" applyBorder="1" applyAlignment="1">
      <alignment vertical="center"/>
    </xf>
    <xf numFmtId="0" fontId="33" fillId="2" borderId="0" xfId="0" applyFont="1" applyFill="1" applyAlignment="1">
      <alignment vertical="center"/>
    </xf>
    <xf numFmtId="165" fontId="31" fillId="2" borderId="0" xfId="0" applyNumberFormat="1" applyFont="1" applyFill="1" applyAlignment="1">
      <alignment vertical="center"/>
    </xf>
    <xf numFmtId="165" fontId="18" fillId="2" borderId="10" xfId="0" applyNumberFormat="1" applyFont="1" applyFill="1" applyBorder="1" applyAlignment="1">
      <alignment vertical="center"/>
    </xf>
    <xf numFmtId="3" fontId="7" fillId="3" borderId="1" xfId="0" applyNumberFormat="1" applyFont="1" applyFill="1" applyBorder="1" applyAlignment="1" applyProtection="1">
      <alignment horizontal="right" vertical="center"/>
      <protection locked="0"/>
    </xf>
    <xf numFmtId="9" fontId="7" fillId="3" borderId="1" xfId="1" applyFont="1" applyFill="1" applyBorder="1" applyAlignment="1" applyProtection="1">
      <alignment horizontal="right" vertical="center"/>
      <protection locked="0"/>
    </xf>
    <xf numFmtId="4" fontId="7" fillId="3" borderId="1" xfId="0" applyNumberFormat="1" applyFont="1" applyFill="1" applyBorder="1" applyAlignment="1" applyProtection="1">
      <alignment horizontal="right" vertical="center"/>
      <protection locked="0"/>
    </xf>
    <xf numFmtId="0" fontId="8" fillId="2" borderId="10" xfId="0" applyFont="1" applyFill="1" applyBorder="1" applyAlignment="1">
      <alignment vertical="center"/>
    </xf>
    <xf numFmtId="3" fontId="7" fillId="3" borderId="2" xfId="0" applyNumberFormat="1" applyFont="1" applyFill="1" applyBorder="1" applyAlignment="1" applyProtection="1">
      <alignment horizontal="center" vertical="center"/>
      <protection locked="0"/>
    </xf>
    <xf numFmtId="3" fontId="7" fillId="3" borderId="3" xfId="0" applyNumberFormat="1" applyFont="1" applyFill="1" applyBorder="1" applyAlignment="1" applyProtection="1">
      <alignment horizontal="center" vertical="center"/>
      <protection locked="0"/>
    </xf>
    <xf numFmtId="0" fontId="22" fillId="2" borderId="0" xfId="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165" fontId="22" fillId="2" borderId="2" xfId="0" applyNumberFormat="1" applyFont="1" applyFill="1" applyBorder="1" applyAlignment="1">
      <alignment horizontal="center" vertical="center"/>
    </xf>
    <xf numFmtId="165" fontId="22" fillId="2" borderId="10" xfId="0" applyNumberFormat="1" applyFont="1" applyFill="1" applyBorder="1" applyAlignment="1">
      <alignment horizontal="center" vertical="center"/>
    </xf>
    <xf numFmtId="165" fontId="22" fillId="2" borderId="3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right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165" fontId="23" fillId="2" borderId="13" xfId="1" applyNumberFormat="1" applyFont="1" applyFill="1" applyBorder="1" applyAlignment="1">
      <alignment horizontal="center" vertical="center"/>
    </xf>
    <xf numFmtId="165" fontId="23" fillId="2" borderId="14" xfId="1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165" fontId="26" fillId="2" borderId="13" xfId="1" applyNumberFormat="1" applyFont="1" applyFill="1" applyBorder="1" applyAlignment="1">
      <alignment horizontal="center" vertical="center"/>
    </xf>
    <xf numFmtId="165" fontId="26" fillId="2" borderId="14" xfId="1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10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right" vertical="center"/>
    </xf>
    <xf numFmtId="0" fontId="27" fillId="2" borderId="0" xfId="0" applyFont="1" applyFill="1" applyAlignment="1">
      <alignment horizontal="left" vertical="center"/>
    </xf>
    <xf numFmtId="165" fontId="27" fillId="2" borderId="2" xfId="0" applyNumberFormat="1" applyFont="1" applyFill="1" applyBorder="1" applyAlignment="1">
      <alignment horizontal="center" vertical="center"/>
    </xf>
    <xf numFmtId="165" fontId="27" fillId="2" borderId="10" xfId="0" applyNumberFormat="1" applyFont="1" applyFill="1" applyBorder="1" applyAlignment="1">
      <alignment horizontal="center" vertical="center"/>
    </xf>
    <xf numFmtId="165" fontId="27" fillId="2" borderId="3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right" vertical="center"/>
    </xf>
    <xf numFmtId="0" fontId="32" fillId="2" borderId="2" xfId="0" applyFont="1" applyFill="1" applyBorder="1" applyAlignment="1">
      <alignment horizontal="center" vertical="center"/>
    </xf>
    <xf numFmtId="0" fontId="32" fillId="2" borderId="10" xfId="0" applyFont="1" applyFill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165" fontId="32" fillId="2" borderId="2" xfId="0" applyNumberFormat="1" applyFont="1" applyFill="1" applyBorder="1" applyAlignment="1">
      <alignment horizontal="center" vertical="center"/>
    </xf>
    <xf numFmtId="165" fontId="32" fillId="2" borderId="10" xfId="0" applyNumberFormat="1" applyFont="1" applyFill="1" applyBorder="1" applyAlignment="1">
      <alignment horizontal="center" vertical="center"/>
    </xf>
    <xf numFmtId="165" fontId="32" fillId="2" borderId="3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center"/>
    </xf>
    <xf numFmtId="165" fontId="31" fillId="2" borderId="13" xfId="1" applyNumberFormat="1" applyFont="1" applyFill="1" applyBorder="1" applyAlignment="1">
      <alignment horizontal="center" vertical="center"/>
    </xf>
    <xf numFmtId="165" fontId="31" fillId="2" borderId="14" xfId="1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7" fillId="2" borderId="2" xfId="0" quotePrefix="1" applyFont="1" applyFill="1" applyBorder="1" applyAlignment="1">
      <alignment horizontal="center" vertical="center"/>
    </xf>
    <xf numFmtId="0" fontId="7" fillId="2" borderId="10" xfId="0" quotePrefix="1" applyFont="1" applyFill="1" applyBorder="1" applyAlignment="1">
      <alignment horizontal="center" vertical="center"/>
    </xf>
    <xf numFmtId="0" fontId="7" fillId="2" borderId="3" xfId="0" quotePrefix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3" fontId="7" fillId="3" borderId="13" xfId="0" applyNumberFormat="1" applyFont="1" applyFill="1" applyBorder="1" applyAlignment="1">
      <alignment horizontal="right" vertical="center"/>
    </xf>
    <xf numFmtId="3" fontId="7" fillId="3" borderId="15" xfId="0" applyNumberFormat="1" applyFont="1" applyFill="1" applyBorder="1" applyAlignment="1">
      <alignment horizontal="right" vertical="center"/>
    </xf>
    <xf numFmtId="3" fontId="7" fillId="3" borderId="14" xfId="0" applyNumberFormat="1" applyFont="1" applyFill="1" applyBorder="1" applyAlignment="1">
      <alignment horizontal="right" vertical="center"/>
    </xf>
    <xf numFmtId="0" fontId="17" fillId="2" borderId="0" xfId="0" applyFont="1" applyFill="1" applyAlignment="1">
      <alignment horizontal="left" vertical="center" wrapText="1"/>
    </xf>
    <xf numFmtId="0" fontId="7" fillId="2" borderId="1" xfId="0" quotePrefix="1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26</xdr:row>
      <xdr:rowOff>104774</xdr:rowOff>
    </xdr:from>
    <xdr:to>
      <xdr:col>16</xdr:col>
      <xdr:colOff>228600</xdr:colOff>
      <xdr:row>38</xdr:row>
      <xdr:rowOff>219075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7588944B-9061-D435-9B75-9378A0EA6CF4}"/>
            </a:ext>
          </a:extLst>
        </xdr:cNvPr>
        <xdr:cNvSpPr/>
      </xdr:nvSpPr>
      <xdr:spPr>
        <a:xfrm>
          <a:off x="1047750" y="5657849"/>
          <a:ext cx="9753600" cy="177165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257174</xdr:colOff>
      <xdr:row>61</xdr:row>
      <xdr:rowOff>0</xdr:rowOff>
    </xdr:from>
    <xdr:to>
      <xdr:col>16</xdr:col>
      <xdr:colOff>152399</xdr:colOff>
      <xdr:row>61</xdr:row>
      <xdr:rowOff>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407837D2-D280-9C4C-82C6-8847A42F7C0A}"/>
            </a:ext>
          </a:extLst>
        </xdr:cNvPr>
        <xdr:cNvSpPr/>
      </xdr:nvSpPr>
      <xdr:spPr>
        <a:xfrm>
          <a:off x="1019174" y="3152775"/>
          <a:ext cx="9705975" cy="1095376"/>
        </a:xfrm>
        <a:prstGeom prst="rect">
          <a:avLst/>
        </a:prstGeom>
        <a:noFill/>
        <a:ln w="12700">
          <a:solidFill>
            <a:schemeClr val="accent2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DBDCAF1A-1FFB-5808-9BD6-30E5F22A6F60}"/>
            </a:ext>
          </a:extLst>
        </xdr:cNvPr>
        <xdr:cNvSpPr/>
      </xdr:nvSpPr>
      <xdr:spPr>
        <a:xfrm>
          <a:off x="1019175" y="4410074"/>
          <a:ext cx="9715500" cy="34956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61</xdr:row>
      <xdr:rowOff>0</xdr:rowOff>
    </xdr:from>
    <xdr:to>
      <xdr:col>16</xdr:col>
      <xdr:colOff>209550</xdr:colOff>
      <xdr:row>61</xdr:row>
      <xdr:rowOff>0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19272B7A-E850-C08D-5931-689AA55BF8B8}"/>
            </a:ext>
          </a:extLst>
        </xdr:cNvPr>
        <xdr:cNvSpPr/>
      </xdr:nvSpPr>
      <xdr:spPr>
        <a:xfrm>
          <a:off x="1028700" y="10067926"/>
          <a:ext cx="9753600" cy="112395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2862751E-53FD-B283-B2A0-4E3D9F6DA446}"/>
            </a:ext>
          </a:extLst>
        </xdr:cNvPr>
        <xdr:cNvSpPr/>
      </xdr:nvSpPr>
      <xdr:spPr>
        <a:xfrm>
          <a:off x="1019175" y="8086724"/>
          <a:ext cx="9715500" cy="18859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285750</xdr:colOff>
      <xdr:row>14</xdr:row>
      <xdr:rowOff>123826</xdr:rowOff>
    </xdr:from>
    <xdr:to>
      <xdr:col>16</xdr:col>
      <xdr:colOff>228600</xdr:colOff>
      <xdr:row>25</xdr:row>
      <xdr:rowOff>57152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id="{183FCAF4-8E0C-52A4-C487-A8394BA35CAB}"/>
            </a:ext>
          </a:extLst>
        </xdr:cNvPr>
        <xdr:cNvSpPr/>
      </xdr:nvSpPr>
      <xdr:spPr>
        <a:xfrm>
          <a:off x="1047750" y="3019426"/>
          <a:ext cx="9753600" cy="2409826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285749</xdr:colOff>
      <xdr:row>7</xdr:row>
      <xdr:rowOff>47625</xdr:rowOff>
    </xdr:from>
    <xdr:to>
      <xdr:col>16</xdr:col>
      <xdr:colOff>238124</xdr:colOff>
      <xdr:row>14</xdr:row>
      <xdr:rowOff>9525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90D94840-50F8-C634-9933-B2BF05955454}"/>
            </a:ext>
          </a:extLst>
        </xdr:cNvPr>
        <xdr:cNvSpPr/>
      </xdr:nvSpPr>
      <xdr:spPr>
        <a:xfrm>
          <a:off x="1047749" y="1466850"/>
          <a:ext cx="9763125" cy="1438275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257174</xdr:colOff>
      <xdr:row>14</xdr:row>
      <xdr:rowOff>76200</xdr:rowOff>
    </xdr:from>
    <xdr:to>
      <xdr:col>16</xdr:col>
      <xdr:colOff>276225</xdr:colOff>
      <xdr:row>25</xdr:row>
      <xdr:rowOff>19050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8CF60F0-01DB-D449-C713-53A627CBAFE0}"/>
            </a:ext>
          </a:extLst>
        </xdr:cNvPr>
        <xdr:cNvSpPr/>
      </xdr:nvSpPr>
      <xdr:spPr>
        <a:xfrm>
          <a:off x="1019174" y="2971800"/>
          <a:ext cx="9829801" cy="241935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228600</xdr:colOff>
      <xdr:row>26</xdr:row>
      <xdr:rowOff>47624</xdr:rowOff>
    </xdr:from>
    <xdr:to>
      <xdr:col>16</xdr:col>
      <xdr:colOff>257175</xdr:colOff>
      <xdr:row>39</xdr:row>
      <xdr:rowOff>19050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201A5D9-22E6-66F3-C2C6-D3CC6D955AC3}"/>
            </a:ext>
          </a:extLst>
        </xdr:cNvPr>
        <xdr:cNvSpPr/>
      </xdr:nvSpPr>
      <xdr:spPr>
        <a:xfrm>
          <a:off x="990600" y="5600699"/>
          <a:ext cx="9839325" cy="187642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266699</xdr:colOff>
      <xdr:row>7</xdr:row>
      <xdr:rowOff>28574</xdr:rowOff>
    </xdr:from>
    <xdr:to>
      <xdr:col>16</xdr:col>
      <xdr:colOff>276224</xdr:colOff>
      <xdr:row>14</xdr:row>
      <xdr:rowOff>19050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A569A4BB-19C0-3F55-F258-C8C5EE803A9F}"/>
            </a:ext>
          </a:extLst>
        </xdr:cNvPr>
        <xdr:cNvSpPr/>
      </xdr:nvSpPr>
      <xdr:spPr>
        <a:xfrm>
          <a:off x="1028699" y="1447799"/>
          <a:ext cx="9820275" cy="14668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257174</xdr:colOff>
      <xdr:row>61</xdr:row>
      <xdr:rowOff>0</xdr:rowOff>
    </xdr:from>
    <xdr:to>
      <xdr:col>16</xdr:col>
      <xdr:colOff>152399</xdr:colOff>
      <xdr:row>61</xdr:row>
      <xdr:rowOff>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B6D5A8D8-6FCA-411F-18DA-9D01144DF554}"/>
            </a:ext>
          </a:extLst>
        </xdr:cNvPr>
        <xdr:cNvSpPr/>
      </xdr:nvSpPr>
      <xdr:spPr>
        <a:xfrm>
          <a:off x="1019174" y="11439525"/>
          <a:ext cx="9705975" cy="0"/>
        </a:xfrm>
        <a:prstGeom prst="rect">
          <a:avLst/>
        </a:prstGeom>
        <a:noFill/>
        <a:ln w="12700">
          <a:solidFill>
            <a:schemeClr val="accent2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FD5D926-4C99-8E44-35B3-EEED5FF88ACE}"/>
            </a:ext>
          </a:extLst>
        </xdr:cNvPr>
        <xdr:cNvSpPr/>
      </xdr:nvSpPr>
      <xdr:spPr>
        <a:xfrm>
          <a:off x="1019175" y="11439525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61</xdr:row>
      <xdr:rowOff>0</xdr:rowOff>
    </xdr:from>
    <xdr:to>
      <xdr:col>16</xdr:col>
      <xdr:colOff>209550</xdr:colOff>
      <xdr:row>61</xdr:row>
      <xdr:rowOff>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DBD169C3-4B8F-661B-FA29-66260FD7C799}"/>
            </a:ext>
          </a:extLst>
        </xdr:cNvPr>
        <xdr:cNvSpPr/>
      </xdr:nvSpPr>
      <xdr:spPr>
        <a:xfrm>
          <a:off x="1028700" y="11439525"/>
          <a:ext cx="97536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77108BD4-2FA7-2F29-CF24-6C5C4E299486}"/>
            </a:ext>
          </a:extLst>
        </xdr:cNvPr>
        <xdr:cNvSpPr/>
      </xdr:nvSpPr>
      <xdr:spPr>
        <a:xfrm>
          <a:off x="1019175" y="11439525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266699</xdr:colOff>
      <xdr:row>7</xdr:row>
      <xdr:rowOff>28574</xdr:rowOff>
    </xdr:from>
    <xdr:to>
      <xdr:col>16</xdr:col>
      <xdr:colOff>276224</xdr:colOff>
      <xdr:row>14</xdr:row>
      <xdr:rowOff>19050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551BB8CA-3C19-DA21-3769-6CE9CC23A397}"/>
            </a:ext>
          </a:extLst>
        </xdr:cNvPr>
        <xdr:cNvSpPr/>
      </xdr:nvSpPr>
      <xdr:spPr>
        <a:xfrm>
          <a:off x="1028699" y="1447799"/>
          <a:ext cx="9820275" cy="14668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4">
              <a:lumMod val="75000"/>
              <a:alpha val="40000"/>
            </a:schemeClr>
          </a:glow>
          <a:softEdge rad="12700"/>
        </a:effectLst>
        <a:scene3d>
          <a:camera prst="orthographicFront"/>
          <a:lightRig rig="threePt" dir="t"/>
        </a:scene3d>
        <a:sp3d extrusionH="76200" contourW="12700">
          <a:extrusionClr>
            <a:schemeClr val="accent4">
              <a:lumMod val="75000"/>
            </a:schemeClr>
          </a:extrusionClr>
          <a:contourClr>
            <a:schemeClr val="accent4">
              <a:lumMod val="75000"/>
            </a:schemeClr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257174</xdr:colOff>
      <xdr:row>61</xdr:row>
      <xdr:rowOff>0</xdr:rowOff>
    </xdr:from>
    <xdr:to>
      <xdr:col>16</xdr:col>
      <xdr:colOff>152399</xdr:colOff>
      <xdr:row>61</xdr:row>
      <xdr:rowOff>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C19C6B11-E84C-4A70-55C1-CF78DB3344F9}"/>
            </a:ext>
          </a:extLst>
        </xdr:cNvPr>
        <xdr:cNvSpPr/>
      </xdr:nvSpPr>
      <xdr:spPr>
        <a:xfrm>
          <a:off x="1019174" y="11830050"/>
          <a:ext cx="9705975" cy="0"/>
        </a:xfrm>
        <a:prstGeom prst="rect">
          <a:avLst/>
        </a:prstGeom>
        <a:noFill/>
        <a:ln w="12700">
          <a:solidFill>
            <a:schemeClr val="accent2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FE42E8B7-44FE-FCEB-4A4C-5AE7F63E763E}"/>
            </a:ext>
          </a:extLst>
        </xdr:cNvPr>
        <xdr:cNvSpPr/>
      </xdr:nvSpPr>
      <xdr:spPr>
        <a:xfrm>
          <a:off x="1019175" y="11830050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61</xdr:row>
      <xdr:rowOff>0</xdr:rowOff>
    </xdr:from>
    <xdr:to>
      <xdr:col>16</xdr:col>
      <xdr:colOff>209550</xdr:colOff>
      <xdr:row>61</xdr:row>
      <xdr:rowOff>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AC56B7B9-5865-E085-521C-2C4B8D645C73}"/>
            </a:ext>
          </a:extLst>
        </xdr:cNvPr>
        <xdr:cNvSpPr/>
      </xdr:nvSpPr>
      <xdr:spPr>
        <a:xfrm>
          <a:off x="1028700" y="11830050"/>
          <a:ext cx="97536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61</xdr:row>
      <xdr:rowOff>0</xdr:rowOff>
    </xdr:from>
    <xdr:to>
      <xdr:col>16</xdr:col>
      <xdr:colOff>161925</xdr:colOff>
      <xdr:row>61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CD33E65C-4164-6702-4904-380BB070B632}"/>
            </a:ext>
          </a:extLst>
        </xdr:cNvPr>
        <xdr:cNvSpPr/>
      </xdr:nvSpPr>
      <xdr:spPr>
        <a:xfrm>
          <a:off x="1019175" y="11830050"/>
          <a:ext cx="9715500" cy="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2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2"/>
          </a:extrusionClr>
          <a:contourClr>
            <a:schemeClr val="accent2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276225</xdr:colOff>
      <xdr:row>14</xdr:row>
      <xdr:rowOff>133350</xdr:rowOff>
    </xdr:from>
    <xdr:to>
      <xdr:col>16</xdr:col>
      <xdr:colOff>285750</xdr:colOff>
      <xdr:row>25</xdr:row>
      <xdr:rowOff>95250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C51B8E49-AD66-F338-8C86-B2E3A5A81BCB}"/>
            </a:ext>
          </a:extLst>
        </xdr:cNvPr>
        <xdr:cNvSpPr/>
      </xdr:nvSpPr>
      <xdr:spPr>
        <a:xfrm>
          <a:off x="1038225" y="3028950"/>
          <a:ext cx="9820275" cy="24384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4">
              <a:lumMod val="75000"/>
              <a:alpha val="40000"/>
            </a:schemeClr>
          </a:glow>
          <a:softEdge rad="12700"/>
        </a:effectLst>
        <a:scene3d>
          <a:camera prst="orthographicFront"/>
          <a:lightRig rig="threePt" dir="t"/>
        </a:scene3d>
        <a:sp3d extrusionH="76200" contourW="12700">
          <a:extrusionClr>
            <a:schemeClr val="accent4">
              <a:lumMod val="75000"/>
            </a:schemeClr>
          </a:extrusionClr>
          <a:contourClr>
            <a:schemeClr val="accent4">
              <a:lumMod val="75000"/>
            </a:schemeClr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276225</xdr:colOff>
      <xdr:row>26</xdr:row>
      <xdr:rowOff>57150</xdr:rowOff>
    </xdr:from>
    <xdr:to>
      <xdr:col>16</xdr:col>
      <xdr:colOff>285750</xdr:colOff>
      <xdr:row>39</xdr:row>
      <xdr:rowOff>47625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9F2DD3BA-C417-7166-1A93-3E46FC73D2A6}"/>
            </a:ext>
          </a:extLst>
        </xdr:cNvPr>
        <xdr:cNvSpPr/>
      </xdr:nvSpPr>
      <xdr:spPr>
        <a:xfrm>
          <a:off x="1038225" y="5610225"/>
          <a:ext cx="9820275" cy="1990725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4">
              <a:lumMod val="75000"/>
              <a:alpha val="40000"/>
            </a:schemeClr>
          </a:glow>
          <a:softEdge rad="12700"/>
        </a:effectLst>
        <a:scene3d>
          <a:camera prst="orthographicFront"/>
          <a:lightRig rig="threePt" dir="t"/>
        </a:scene3d>
        <a:sp3d extrusionH="76200" contourW="12700">
          <a:extrusionClr>
            <a:schemeClr val="accent4">
              <a:lumMod val="75000"/>
            </a:schemeClr>
          </a:extrusionClr>
          <a:contourClr>
            <a:schemeClr val="accent4">
              <a:lumMod val="75000"/>
            </a:schemeClr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257174</xdr:colOff>
      <xdr:row>97</xdr:row>
      <xdr:rowOff>0</xdr:rowOff>
    </xdr:from>
    <xdr:to>
      <xdr:col>16</xdr:col>
      <xdr:colOff>152399</xdr:colOff>
      <xdr:row>97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23D337C-2141-D607-7291-78D1B9C637D5}"/>
            </a:ext>
          </a:extLst>
        </xdr:cNvPr>
        <xdr:cNvSpPr/>
      </xdr:nvSpPr>
      <xdr:spPr>
        <a:xfrm>
          <a:off x="1019174" y="3581400"/>
          <a:ext cx="7581900" cy="10953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257175</xdr:colOff>
      <xdr:row>97</xdr:row>
      <xdr:rowOff>76199</xdr:rowOff>
    </xdr:from>
    <xdr:to>
      <xdr:col>16</xdr:col>
      <xdr:colOff>161925</xdr:colOff>
      <xdr:row>125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7EA70386-6763-802F-4800-A3CA3FC9F500}"/>
            </a:ext>
          </a:extLst>
        </xdr:cNvPr>
        <xdr:cNvSpPr/>
      </xdr:nvSpPr>
      <xdr:spPr>
        <a:xfrm>
          <a:off x="1019175" y="3876674"/>
          <a:ext cx="7591425" cy="59340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266700</xdr:colOff>
      <xdr:row>125</xdr:row>
      <xdr:rowOff>0</xdr:rowOff>
    </xdr:from>
    <xdr:to>
      <xdr:col>16</xdr:col>
      <xdr:colOff>209550</xdr:colOff>
      <xdr:row>125</xdr:row>
      <xdr:rowOff>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FF4BC33-3F6F-D12B-EA6D-791BBDDFBA60}"/>
            </a:ext>
          </a:extLst>
        </xdr:cNvPr>
        <xdr:cNvSpPr/>
      </xdr:nvSpPr>
      <xdr:spPr>
        <a:xfrm>
          <a:off x="1028700" y="74009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238125</xdr:colOff>
      <xdr:row>3</xdr:row>
      <xdr:rowOff>133349</xdr:rowOff>
    </xdr:from>
    <xdr:to>
      <xdr:col>16</xdr:col>
      <xdr:colOff>142875</xdr:colOff>
      <xdr:row>29</xdr:row>
      <xdr:rowOff>228600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43C43B1E-0BDE-A62F-84C9-5C7850307FBE}"/>
            </a:ext>
          </a:extLst>
        </xdr:cNvPr>
        <xdr:cNvSpPr/>
      </xdr:nvSpPr>
      <xdr:spPr>
        <a:xfrm>
          <a:off x="1000125" y="733424"/>
          <a:ext cx="7591425" cy="461962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200025</xdr:colOff>
      <xdr:row>29</xdr:row>
      <xdr:rowOff>438151</xdr:rowOff>
    </xdr:from>
    <xdr:to>
      <xdr:col>16</xdr:col>
      <xdr:colOff>104775</xdr:colOff>
      <xdr:row>53</xdr:row>
      <xdr:rowOff>9526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48128528-CEB9-C770-17C2-6EAF24DD00B3}"/>
            </a:ext>
          </a:extLst>
        </xdr:cNvPr>
        <xdr:cNvSpPr/>
      </xdr:nvSpPr>
      <xdr:spPr>
        <a:xfrm>
          <a:off x="962025" y="7305676"/>
          <a:ext cx="7791450" cy="53340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190500</xdr:colOff>
      <xdr:row>54</xdr:row>
      <xdr:rowOff>152401</xdr:rowOff>
    </xdr:from>
    <xdr:to>
      <xdr:col>16</xdr:col>
      <xdr:colOff>95250</xdr:colOff>
      <xdr:row>78</xdr:row>
      <xdr:rowOff>133351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232FA5E9-B71F-69FB-EC14-2E803445EEE6}"/>
            </a:ext>
          </a:extLst>
        </xdr:cNvPr>
        <xdr:cNvSpPr/>
      </xdr:nvSpPr>
      <xdr:spPr>
        <a:xfrm>
          <a:off x="952500" y="10153651"/>
          <a:ext cx="7591425" cy="37338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chemeClr val="accent6">
              <a:alpha val="40000"/>
            </a:schemeClr>
          </a:glow>
        </a:effectLst>
        <a:scene3d>
          <a:camera prst="orthographicFront"/>
          <a:lightRig rig="threePt" dir="t"/>
        </a:scene3d>
        <a:sp3d extrusionH="76200" contourW="12700">
          <a:extrusionClr>
            <a:schemeClr val="accent6"/>
          </a:extrusionClr>
          <a:contourClr>
            <a:schemeClr val="accent6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3</xdr:row>
      <xdr:rowOff>209549</xdr:rowOff>
    </xdr:from>
    <xdr:to>
      <xdr:col>14</xdr:col>
      <xdr:colOff>333375</xdr:colOff>
      <xdr:row>11</xdr:row>
      <xdr:rowOff>323850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B0A44DB-6D78-1F0C-9183-BA721D3260EE}"/>
            </a:ext>
          </a:extLst>
        </xdr:cNvPr>
        <xdr:cNvSpPr/>
      </xdr:nvSpPr>
      <xdr:spPr>
        <a:xfrm>
          <a:off x="1190625" y="847724"/>
          <a:ext cx="6505575" cy="2800351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C00000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C00000"/>
          </a:extrusionClr>
          <a:contourClr>
            <a:srgbClr val="C0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</xdr:col>
      <xdr:colOff>133350</xdr:colOff>
      <xdr:row>12</xdr:row>
      <xdr:rowOff>38100</xdr:rowOff>
    </xdr:from>
    <xdr:to>
      <xdr:col>14</xdr:col>
      <xdr:colOff>333375</xdr:colOff>
      <xdr:row>21</xdr:row>
      <xdr:rowOff>85725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37430DE9-524B-8B39-9D4B-790DDC4871ED}"/>
            </a:ext>
          </a:extLst>
        </xdr:cNvPr>
        <xdr:cNvSpPr/>
      </xdr:nvSpPr>
      <xdr:spPr>
        <a:xfrm>
          <a:off x="1190625" y="3676650"/>
          <a:ext cx="6505575" cy="196215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C00000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C00000"/>
          </a:extrusionClr>
          <a:contourClr>
            <a:srgbClr val="C0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</xdr:col>
      <xdr:colOff>142875</xdr:colOff>
      <xdr:row>22</xdr:row>
      <xdr:rowOff>123825</xdr:rowOff>
    </xdr:from>
    <xdr:to>
      <xdr:col>14</xdr:col>
      <xdr:colOff>342900</xdr:colOff>
      <xdr:row>30</xdr:row>
      <xdr:rowOff>85725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6896427-5475-648F-AFA0-A934196FCC06}"/>
            </a:ext>
          </a:extLst>
        </xdr:cNvPr>
        <xdr:cNvSpPr/>
      </xdr:nvSpPr>
      <xdr:spPr>
        <a:xfrm>
          <a:off x="1200150" y="6124575"/>
          <a:ext cx="6505575" cy="2028825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C00000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C00000"/>
          </a:extrusionClr>
          <a:contourClr>
            <a:srgbClr val="C00000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8684B-72DE-40A3-8B2F-28C1244365DB}">
  <dimension ref="C2:R39"/>
  <sheetViews>
    <sheetView showGridLines="0" workbookViewId="0">
      <selection activeCell="M11" sqref="M11:N11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26" style="1" customWidth="1"/>
    <col min="14" max="14" width="15.7109375" style="1" customWidth="1"/>
    <col min="15" max="15" width="13.5703125" style="1" customWidth="1"/>
    <col min="16" max="16" width="13.28515625" style="1" customWidth="1"/>
    <col min="17" max="16384" width="11.42578125" style="1"/>
  </cols>
  <sheetData>
    <row r="2" spans="3:18" ht="18">
      <c r="D2" s="19" t="s">
        <v>0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 ht="15" customHeight="1">
      <c r="D4" s="126" t="s">
        <v>2</v>
      </c>
      <c r="E4" s="126"/>
      <c r="F4" s="126"/>
      <c r="G4" s="126"/>
      <c r="H4" s="52"/>
      <c r="I4" s="53"/>
      <c r="J4" s="53"/>
      <c r="K4" s="53"/>
      <c r="L4" s="53"/>
      <c r="M4" s="24" t="s">
        <v>3</v>
      </c>
      <c r="N4" s="122">
        <v>2025</v>
      </c>
      <c r="O4" s="118"/>
      <c r="P4" s="119"/>
      <c r="R4" s="1" t="s">
        <v>4</v>
      </c>
    </row>
    <row r="5" spans="3:18" ht="16.5">
      <c r="D5" s="126"/>
      <c r="E5" s="126"/>
      <c r="F5" s="126"/>
      <c r="G5" s="126"/>
      <c r="H5" s="26"/>
      <c r="I5" s="118" t="s">
        <v>5</v>
      </c>
      <c r="J5" s="118"/>
      <c r="K5" s="118"/>
      <c r="L5" s="118"/>
      <c r="M5" s="119"/>
      <c r="N5" s="123" t="e">
        <f>N38</f>
        <v>#DIV/0!</v>
      </c>
      <c r="O5" s="124"/>
      <c r="P5" s="125"/>
      <c r="R5" s="25" t="s">
        <v>6</v>
      </c>
    </row>
    <row r="6" spans="3:18" ht="16.5">
      <c r="D6" s="59"/>
      <c r="E6" s="59"/>
      <c r="F6" s="59"/>
      <c r="G6" s="59"/>
      <c r="H6" s="60"/>
      <c r="I6" s="61"/>
      <c r="J6" s="61"/>
      <c r="K6" s="61"/>
      <c r="L6" s="61"/>
      <c r="M6" s="61"/>
      <c r="N6" s="62"/>
      <c r="O6" s="62"/>
      <c r="P6" s="62"/>
      <c r="R6" s="25" t="s">
        <v>7</v>
      </c>
    </row>
    <row r="7" spans="3:18" ht="16.5">
      <c r="D7" s="59"/>
      <c r="E7" s="59"/>
      <c r="F7" s="59"/>
      <c r="G7" s="59"/>
      <c r="H7" s="60"/>
      <c r="I7" s="61"/>
      <c r="J7" s="61"/>
      <c r="K7" s="61"/>
      <c r="L7" s="61"/>
      <c r="M7" s="61"/>
      <c r="N7" s="62"/>
      <c r="O7" s="62"/>
      <c r="P7" s="62"/>
      <c r="R7" s="25" t="s">
        <v>8</v>
      </c>
    </row>
    <row r="8" spans="3:18" ht="15">
      <c r="R8" s="25" t="s">
        <v>9</v>
      </c>
    </row>
    <row r="9" spans="3:18" ht="16.5">
      <c r="C9" s="63" t="s">
        <v>10</v>
      </c>
      <c r="D9" s="110" t="s">
        <v>11</v>
      </c>
      <c r="E9" s="110"/>
      <c r="F9" s="110"/>
      <c r="G9" s="110"/>
      <c r="H9" s="110"/>
    </row>
    <row r="11" spans="3:18" ht="20.100000000000001" customHeight="1">
      <c r="D11" s="120" t="s">
        <v>12</v>
      </c>
      <c r="E11" s="121"/>
      <c r="F11" s="121"/>
      <c r="G11" s="121"/>
      <c r="H11" s="121"/>
      <c r="I11" s="121"/>
      <c r="J11" s="121"/>
      <c r="K11" s="15"/>
      <c r="L11" s="115" t="s">
        <v>13</v>
      </c>
      <c r="M11" s="108"/>
      <c r="N11" s="109"/>
      <c r="O11" s="127" t="s">
        <v>13</v>
      </c>
      <c r="P11" s="129" t="e">
        <f>M11/M12</f>
        <v>#DIV/0!</v>
      </c>
    </row>
    <row r="12" spans="3:18" ht="36.75" customHeight="1">
      <c r="D12" s="131" t="s">
        <v>14</v>
      </c>
      <c r="E12" s="132"/>
      <c r="F12" s="132"/>
      <c r="G12" s="132"/>
      <c r="H12" s="132"/>
      <c r="I12" s="132"/>
      <c r="J12" s="132"/>
      <c r="K12" s="15"/>
      <c r="L12" s="115"/>
      <c r="M12" s="108"/>
      <c r="N12" s="109"/>
      <c r="O12" s="128"/>
      <c r="P12" s="130"/>
    </row>
    <row r="13" spans="3:18" ht="36.75" customHeight="1">
      <c r="D13" s="113" t="s">
        <v>15</v>
      </c>
      <c r="E13" s="114"/>
      <c r="F13" s="114"/>
      <c r="G13" s="114"/>
      <c r="H13" s="114"/>
      <c r="I13" s="114"/>
      <c r="J13" s="114"/>
      <c r="K13" s="114"/>
      <c r="L13" s="115"/>
      <c r="M13" s="108"/>
      <c r="N13" s="109"/>
      <c r="O13" s="98"/>
      <c r="P13" s="99"/>
    </row>
    <row r="16" spans="3:18" ht="16.5">
      <c r="C16" s="63" t="s">
        <v>16</v>
      </c>
      <c r="D16" s="64" t="s">
        <v>17</v>
      </c>
    </row>
    <row r="17" spans="3:16" ht="16.5">
      <c r="C17" s="63"/>
      <c r="D17" s="64"/>
    </row>
    <row r="18" spans="3:16" ht="2.1" customHeight="1"/>
    <row r="19" spans="3:16" ht="14.25" customHeight="1">
      <c r="D19" s="20"/>
    </row>
    <row r="20" spans="3:16" ht="39.75" customHeight="1">
      <c r="D20" s="111"/>
      <c r="E20" s="111"/>
      <c r="F20" s="111"/>
      <c r="G20" s="111"/>
      <c r="H20" s="111"/>
      <c r="I20" s="111"/>
      <c r="J20" s="111"/>
      <c r="K20" s="111"/>
      <c r="L20" s="111"/>
      <c r="M20" s="54" t="s">
        <v>18</v>
      </c>
      <c r="N20" s="27" t="s">
        <v>19</v>
      </c>
    </row>
    <row r="21" spans="3:16" ht="20.100000000000001" customHeight="1">
      <c r="D21" s="112" t="s">
        <v>20</v>
      </c>
      <c r="E21" s="112"/>
      <c r="F21" s="112"/>
      <c r="G21" s="112"/>
      <c r="H21" s="112"/>
      <c r="I21" s="112"/>
      <c r="J21" s="112"/>
      <c r="K21" s="112"/>
      <c r="L21" s="112"/>
      <c r="M21" s="65">
        <v>1.97</v>
      </c>
      <c r="N21" s="66">
        <v>0.59</v>
      </c>
    </row>
    <row r="22" spans="3:16" ht="20.100000000000001" customHeight="1">
      <c r="D22" s="56"/>
      <c r="E22" s="56"/>
      <c r="F22" s="56"/>
      <c r="G22" s="56"/>
      <c r="H22" s="21"/>
      <c r="I22" s="21"/>
      <c r="J22" s="21"/>
      <c r="K22" s="21"/>
      <c r="L22" s="21"/>
      <c r="M22" s="55"/>
      <c r="N22" s="55"/>
      <c r="O22" s="57"/>
      <c r="P22" s="57"/>
    </row>
    <row r="23" spans="3:16" ht="20.100000000000001" customHeight="1"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3:16" ht="20.100000000000001" customHeight="1">
      <c r="D24" s="116" t="s">
        <v>21</v>
      </c>
      <c r="E24" s="117"/>
      <c r="F24" s="117"/>
      <c r="G24" s="117"/>
      <c r="H24" s="117"/>
      <c r="I24" s="117"/>
      <c r="J24" s="117"/>
      <c r="K24" s="117"/>
      <c r="L24" s="117"/>
      <c r="M24" s="115"/>
      <c r="N24" s="96" t="e">
        <f>IF(P11&lt;M21,P11*0.3,N21)</f>
        <v>#DIV/0!</v>
      </c>
      <c r="O24" s="57"/>
    </row>
    <row r="25" spans="3:16" ht="14.25" customHeight="1">
      <c r="D25" s="51"/>
      <c r="E25" s="51"/>
      <c r="F25" s="51"/>
      <c r="G25" s="51"/>
      <c r="H25" s="22"/>
      <c r="I25" s="55"/>
      <c r="J25" s="55"/>
      <c r="K25" s="55"/>
      <c r="L25" s="55"/>
      <c r="M25" s="55"/>
      <c r="N25" s="55"/>
      <c r="O25" s="21"/>
      <c r="P25" s="58"/>
    </row>
    <row r="28" spans="3:16" ht="15" customHeight="1">
      <c r="C28" s="63" t="s">
        <v>22</v>
      </c>
      <c r="D28" s="77" t="s">
        <v>23</v>
      </c>
      <c r="E28" s="77"/>
      <c r="F28" s="77"/>
      <c r="G28" s="77"/>
    </row>
    <row r="29" spans="3:16" ht="20.100000000000001" customHeight="1">
      <c r="M29" s="3" t="s">
        <v>24</v>
      </c>
      <c r="N29" s="2">
        <f>N4</f>
        <v>2025</v>
      </c>
    </row>
    <row r="30" spans="3:16">
      <c r="D30" s="6" t="s">
        <v>25</v>
      </c>
      <c r="E30" s="15"/>
      <c r="F30" s="15"/>
      <c r="G30" s="15"/>
      <c r="H30" s="15"/>
      <c r="I30" s="15"/>
      <c r="J30" s="15"/>
      <c r="K30" s="15"/>
      <c r="L30" s="15"/>
      <c r="M30" s="7"/>
      <c r="N30" s="104"/>
    </row>
    <row r="32" spans="3:16">
      <c r="D32" s="6" t="s">
        <v>26</v>
      </c>
      <c r="E32" s="15"/>
      <c r="F32" s="15"/>
      <c r="G32" s="15"/>
      <c r="H32" s="15"/>
      <c r="I32" s="15"/>
      <c r="J32" s="15"/>
      <c r="K32" s="15"/>
      <c r="L32" s="15"/>
      <c r="M32" s="7"/>
      <c r="N32" s="105"/>
    </row>
    <row r="34" spans="4:14" ht="15">
      <c r="D34" s="6" t="s">
        <v>27</v>
      </c>
      <c r="E34" s="15"/>
      <c r="F34" s="15"/>
      <c r="G34" s="15"/>
      <c r="H34" s="15"/>
      <c r="I34" s="15"/>
      <c r="J34" s="15"/>
      <c r="K34" s="15"/>
      <c r="L34" s="15"/>
      <c r="M34" s="7"/>
      <c r="N34" s="68" t="e">
        <f>(N30*N32*N24)</f>
        <v>#DIV/0!</v>
      </c>
    </row>
    <row r="35" spans="4:14" ht="15" customHeight="1">
      <c r="M35" s="3"/>
      <c r="N35" s="2"/>
    </row>
    <row r="36" spans="4:14" ht="15" customHeight="1">
      <c r="D36" s="6" t="s">
        <v>28</v>
      </c>
      <c r="E36" s="15"/>
      <c r="F36" s="15"/>
      <c r="G36" s="15"/>
      <c r="H36" s="15"/>
      <c r="I36" s="15"/>
      <c r="J36" s="15"/>
      <c r="K36" s="15"/>
      <c r="L36" s="15"/>
      <c r="M36" s="7"/>
      <c r="N36" s="68">
        <f>M13*N32*3.9</f>
        <v>0</v>
      </c>
    </row>
    <row r="37" spans="4:14" ht="15" customHeight="1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00"/>
    </row>
    <row r="38" spans="4:14" ht="20.100000000000001" customHeight="1">
      <c r="D38" s="67" t="s">
        <v>5</v>
      </c>
      <c r="E38" s="15"/>
      <c r="F38" s="15"/>
      <c r="G38" s="15"/>
      <c r="H38" s="15"/>
      <c r="I38" s="15"/>
      <c r="J38" s="15"/>
      <c r="K38" s="15"/>
      <c r="L38" s="15"/>
      <c r="M38" s="7"/>
      <c r="N38" s="68" t="e">
        <f>N34+N36</f>
        <v>#DIV/0!</v>
      </c>
    </row>
    <row r="39" spans="4:14" ht="20.100000000000001" customHeight="1">
      <c r="D39" s="69"/>
      <c r="N39" s="70"/>
    </row>
  </sheetData>
  <sheetProtection sheet="1" selectLockedCells="1"/>
  <mergeCells count="17">
    <mergeCell ref="D24:M24"/>
    <mergeCell ref="I5:M5"/>
    <mergeCell ref="D11:J11"/>
    <mergeCell ref="N4:P4"/>
    <mergeCell ref="N5:P5"/>
    <mergeCell ref="D4:G5"/>
    <mergeCell ref="M11:N11"/>
    <mergeCell ref="O11:O12"/>
    <mergeCell ref="P11:P12"/>
    <mergeCell ref="D12:J12"/>
    <mergeCell ref="M12:N12"/>
    <mergeCell ref="D9:H9"/>
    <mergeCell ref="D20:L20"/>
    <mergeCell ref="D21:L21"/>
    <mergeCell ref="M13:N13"/>
    <mergeCell ref="D13:K13"/>
    <mergeCell ref="L11:L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87D6B-EAEE-48EC-AEF7-884A37CE6EDF}">
  <dimension ref="C2:R39"/>
  <sheetViews>
    <sheetView showGridLines="0" workbookViewId="0">
      <selection activeCell="M13" sqref="M13:N13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26" style="1" customWidth="1"/>
    <col min="14" max="14" width="15.7109375" style="1" customWidth="1"/>
    <col min="15" max="15" width="13.5703125" style="1" customWidth="1"/>
    <col min="16" max="16" width="13.28515625" style="1" customWidth="1"/>
    <col min="17" max="16384" width="11.42578125" style="1"/>
  </cols>
  <sheetData>
    <row r="2" spans="3:18" ht="18">
      <c r="D2" s="71" t="s">
        <v>29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 ht="15" customHeight="1">
      <c r="D4" s="142" t="s">
        <v>2</v>
      </c>
      <c r="E4" s="142"/>
      <c r="F4" s="142"/>
      <c r="G4" s="142"/>
      <c r="H4" s="52"/>
      <c r="I4" s="53"/>
      <c r="J4" s="53"/>
      <c r="K4" s="53"/>
      <c r="L4" s="53"/>
      <c r="M4" s="24" t="s">
        <v>3</v>
      </c>
      <c r="N4" s="139">
        <v>2025</v>
      </c>
      <c r="O4" s="140"/>
      <c r="P4" s="141"/>
      <c r="R4" s="1" t="s">
        <v>4</v>
      </c>
    </row>
    <row r="5" spans="3:18" ht="16.5">
      <c r="D5" s="142"/>
      <c r="E5" s="142"/>
      <c r="F5" s="142"/>
      <c r="G5" s="142"/>
      <c r="H5" s="26"/>
      <c r="I5" s="140" t="s">
        <v>5</v>
      </c>
      <c r="J5" s="140"/>
      <c r="K5" s="140"/>
      <c r="L5" s="140"/>
      <c r="M5" s="141"/>
      <c r="N5" s="144" t="e">
        <f>N38</f>
        <v>#DIV/0!</v>
      </c>
      <c r="O5" s="145"/>
      <c r="P5" s="146"/>
      <c r="R5" s="25" t="s">
        <v>6</v>
      </c>
    </row>
    <row r="6" spans="3:18" ht="16.5">
      <c r="D6" s="59"/>
      <c r="E6" s="59"/>
      <c r="F6" s="59"/>
      <c r="G6" s="59"/>
      <c r="H6" s="60"/>
      <c r="I6" s="61"/>
      <c r="J6" s="61"/>
      <c r="K6" s="61"/>
      <c r="L6" s="61"/>
      <c r="M6" s="61"/>
      <c r="N6" s="62"/>
      <c r="O6" s="62"/>
      <c r="P6" s="62"/>
      <c r="R6" s="25" t="s">
        <v>7</v>
      </c>
    </row>
    <row r="7" spans="3:18" ht="16.5">
      <c r="D7" s="59"/>
      <c r="E7" s="59"/>
      <c r="F7" s="59"/>
      <c r="G7" s="59"/>
      <c r="H7" s="60"/>
      <c r="I7" s="61"/>
      <c r="J7" s="61"/>
      <c r="K7" s="61"/>
      <c r="L7" s="61"/>
      <c r="M7" s="61"/>
      <c r="N7" s="62"/>
      <c r="O7" s="62"/>
      <c r="P7" s="62"/>
      <c r="R7" s="25" t="s">
        <v>8</v>
      </c>
    </row>
    <row r="8" spans="3:18" ht="15">
      <c r="R8" s="25" t="s">
        <v>9</v>
      </c>
    </row>
    <row r="9" spans="3:18" ht="16.5">
      <c r="C9" s="72" t="s">
        <v>10</v>
      </c>
      <c r="D9" s="143" t="s">
        <v>11</v>
      </c>
      <c r="E9" s="143"/>
      <c r="F9" s="143"/>
      <c r="G9" s="143"/>
      <c r="H9" s="143"/>
    </row>
    <row r="11" spans="3:18" ht="20.100000000000001" customHeight="1">
      <c r="D11" s="120" t="s">
        <v>12</v>
      </c>
      <c r="E11" s="121"/>
      <c r="F11" s="121"/>
      <c r="G11" s="121"/>
      <c r="H11" s="121"/>
      <c r="I11" s="121"/>
      <c r="J11" s="121"/>
      <c r="K11" s="15"/>
      <c r="L11" s="127" t="s">
        <v>13</v>
      </c>
      <c r="M11" s="108"/>
      <c r="N11" s="109"/>
      <c r="O11" s="127" t="s">
        <v>13</v>
      </c>
      <c r="P11" s="136" t="e">
        <f>M11/M12</f>
        <v>#DIV/0!</v>
      </c>
    </row>
    <row r="12" spans="3:18" ht="36.75" customHeight="1">
      <c r="D12" s="131" t="s">
        <v>30</v>
      </c>
      <c r="E12" s="132"/>
      <c r="F12" s="132"/>
      <c r="G12" s="132"/>
      <c r="H12" s="132"/>
      <c r="I12" s="132"/>
      <c r="J12" s="132"/>
      <c r="K12" s="15"/>
      <c r="L12" s="138"/>
      <c r="M12" s="108"/>
      <c r="N12" s="109"/>
      <c r="O12" s="128"/>
      <c r="P12" s="137"/>
    </row>
    <row r="13" spans="3:18" ht="36.75" customHeight="1">
      <c r="D13" s="113" t="s">
        <v>15</v>
      </c>
      <c r="E13" s="114"/>
      <c r="F13" s="114"/>
      <c r="G13" s="114"/>
      <c r="H13" s="114"/>
      <c r="I13" s="114"/>
      <c r="J13" s="114"/>
      <c r="K13" s="114"/>
      <c r="L13" s="128"/>
      <c r="M13" s="108"/>
      <c r="N13" s="109"/>
      <c r="O13" s="98"/>
      <c r="P13" s="99"/>
    </row>
    <row r="16" spans="3:18" ht="16.5">
      <c r="C16" s="72" t="s">
        <v>16</v>
      </c>
      <c r="D16" s="75" t="s">
        <v>17</v>
      </c>
      <c r="E16" s="76"/>
      <c r="F16" s="76"/>
    </row>
    <row r="17" spans="3:16" ht="16.5">
      <c r="C17" s="63"/>
      <c r="D17" s="64"/>
    </row>
    <row r="18" spans="3:16" ht="2.1" customHeight="1"/>
    <row r="19" spans="3:16" ht="14.25" customHeight="1">
      <c r="D19" s="20"/>
    </row>
    <row r="20" spans="3:16" ht="39.75" customHeight="1">
      <c r="D20" s="111"/>
      <c r="E20" s="111"/>
      <c r="F20" s="111"/>
      <c r="G20" s="111"/>
      <c r="H20" s="111"/>
      <c r="I20" s="111"/>
      <c r="J20" s="111"/>
      <c r="K20" s="111"/>
      <c r="L20" s="111"/>
      <c r="M20" s="54" t="s">
        <v>18</v>
      </c>
      <c r="N20" s="27" t="s">
        <v>31</v>
      </c>
    </row>
    <row r="21" spans="3:16" ht="20.100000000000001" customHeight="1">
      <c r="D21" s="112" t="s">
        <v>32</v>
      </c>
      <c r="E21" s="112"/>
      <c r="F21" s="112"/>
      <c r="G21" s="112"/>
      <c r="H21" s="112"/>
      <c r="I21" s="112"/>
      <c r="J21" s="112"/>
      <c r="K21" s="112"/>
      <c r="L21" s="112"/>
      <c r="M21" s="73">
        <v>2.08</v>
      </c>
      <c r="N21" s="74">
        <v>0.62</v>
      </c>
    </row>
    <row r="22" spans="3:16" ht="20.100000000000001" customHeight="1">
      <c r="D22" s="56"/>
      <c r="E22" s="56"/>
      <c r="F22" s="56"/>
      <c r="G22" s="56"/>
      <c r="H22" s="21"/>
      <c r="I22" s="21"/>
      <c r="J22" s="21"/>
      <c r="K22" s="21"/>
      <c r="L22" s="21"/>
      <c r="M22" s="55"/>
      <c r="N22" s="55"/>
      <c r="O22" s="57"/>
      <c r="P22" s="57"/>
    </row>
    <row r="23" spans="3:16" ht="20.100000000000001" customHeight="1"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3:16" ht="20.100000000000001" customHeight="1">
      <c r="D24" s="116" t="s">
        <v>21</v>
      </c>
      <c r="E24" s="117"/>
      <c r="F24" s="117"/>
      <c r="G24" s="117"/>
      <c r="H24" s="117"/>
      <c r="I24" s="117"/>
      <c r="J24" s="117"/>
      <c r="K24" s="117"/>
      <c r="L24" s="117"/>
      <c r="M24" s="115"/>
      <c r="N24" s="96" t="e">
        <f>IF(P11&lt;M21,P11*0.3,N21)</f>
        <v>#DIV/0!</v>
      </c>
      <c r="O24" s="57"/>
    </row>
    <row r="25" spans="3:16" ht="14.25" customHeight="1">
      <c r="D25" s="51"/>
      <c r="E25" s="51"/>
      <c r="F25" s="51"/>
      <c r="G25" s="51"/>
      <c r="H25" s="22"/>
      <c r="I25" s="55"/>
      <c r="J25" s="55"/>
      <c r="K25" s="55"/>
      <c r="L25" s="55"/>
      <c r="M25" s="55"/>
      <c r="N25" s="55"/>
      <c r="O25" s="21"/>
      <c r="P25" s="58"/>
    </row>
    <row r="28" spans="3:16" ht="15" customHeight="1">
      <c r="C28" s="72" t="s">
        <v>33</v>
      </c>
      <c r="D28" s="78" t="s">
        <v>34</v>
      </c>
      <c r="E28" s="77"/>
      <c r="F28" s="77"/>
      <c r="G28" s="77"/>
    </row>
    <row r="29" spans="3:16" ht="20.100000000000001" customHeight="1">
      <c r="M29" s="3" t="s">
        <v>24</v>
      </c>
      <c r="N29" s="2">
        <f>N4</f>
        <v>2025</v>
      </c>
    </row>
    <row r="30" spans="3:16" ht="63.75" customHeight="1">
      <c r="D30" s="133" t="s">
        <v>35</v>
      </c>
      <c r="E30" s="134"/>
      <c r="F30" s="134"/>
      <c r="G30" s="134"/>
      <c r="H30" s="134"/>
      <c r="I30" s="134"/>
      <c r="J30" s="134"/>
      <c r="K30" s="134"/>
      <c r="L30" s="134"/>
      <c r="M30" s="135"/>
      <c r="N30" s="104"/>
    </row>
    <row r="32" spans="3:16">
      <c r="D32" s="6" t="s">
        <v>26</v>
      </c>
      <c r="E32" s="15"/>
      <c r="F32" s="15"/>
      <c r="G32" s="15"/>
      <c r="H32" s="15"/>
      <c r="I32" s="15"/>
      <c r="J32" s="15"/>
      <c r="K32" s="15"/>
      <c r="L32" s="15"/>
      <c r="M32" s="7"/>
      <c r="N32" s="105"/>
    </row>
    <row r="33" spans="4:14">
      <c r="D33" s="15"/>
      <c r="E33" s="15"/>
      <c r="F33" s="15"/>
      <c r="G33" s="15"/>
      <c r="H33" s="15"/>
      <c r="I33" s="15"/>
      <c r="J33" s="15"/>
      <c r="K33" s="15"/>
      <c r="L33" s="15"/>
      <c r="M33" s="15"/>
    </row>
    <row r="34" spans="4:14" ht="15">
      <c r="D34" s="6" t="s">
        <v>27</v>
      </c>
      <c r="E34" s="15"/>
      <c r="F34" s="15"/>
      <c r="G34" s="15"/>
      <c r="H34" s="15"/>
      <c r="I34" s="15"/>
      <c r="J34" s="15"/>
      <c r="K34" s="15"/>
      <c r="L34" s="15"/>
      <c r="M34" s="7"/>
      <c r="N34" s="82" t="e">
        <f>(N30*N32*N24)</f>
        <v>#DIV/0!</v>
      </c>
    </row>
    <row r="35" spans="4:14" ht="15" customHeight="1">
      <c r="M35" s="3"/>
      <c r="N35" s="2"/>
    </row>
    <row r="36" spans="4:14" ht="15" customHeight="1">
      <c r="D36" s="6" t="s">
        <v>28</v>
      </c>
      <c r="E36" s="15"/>
      <c r="F36" s="15"/>
      <c r="G36" s="15"/>
      <c r="H36" s="15"/>
      <c r="I36" s="15"/>
      <c r="J36" s="15"/>
      <c r="K36" s="15"/>
      <c r="L36" s="15"/>
      <c r="M36" s="7"/>
      <c r="N36" s="82">
        <f>M13*N32*3.9</f>
        <v>0</v>
      </c>
    </row>
    <row r="37" spans="4:14" ht="15" customHeight="1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00"/>
    </row>
    <row r="38" spans="4:14" ht="20.100000000000001" customHeight="1">
      <c r="D38" s="79" t="s">
        <v>5</v>
      </c>
      <c r="E38" s="80"/>
      <c r="F38" s="80"/>
      <c r="G38" s="80"/>
      <c r="H38" s="80"/>
      <c r="I38" s="80"/>
      <c r="J38" s="80"/>
      <c r="K38" s="80"/>
      <c r="L38" s="80"/>
      <c r="M38" s="81"/>
      <c r="N38" s="82" t="e">
        <f>N34+N36</f>
        <v>#DIV/0!</v>
      </c>
    </row>
    <row r="39" spans="4:14" ht="20.100000000000001" customHeight="1">
      <c r="D39" s="69"/>
      <c r="N39" s="70"/>
    </row>
  </sheetData>
  <sheetProtection sheet="1" selectLockedCells="1"/>
  <mergeCells count="18">
    <mergeCell ref="N4:P4"/>
    <mergeCell ref="D4:G5"/>
    <mergeCell ref="I5:M5"/>
    <mergeCell ref="D9:H9"/>
    <mergeCell ref="D11:J11"/>
    <mergeCell ref="M11:N11"/>
    <mergeCell ref="O11:O12"/>
    <mergeCell ref="N5:P5"/>
    <mergeCell ref="D30:M30"/>
    <mergeCell ref="P11:P12"/>
    <mergeCell ref="D12:J12"/>
    <mergeCell ref="M12:N12"/>
    <mergeCell ref="D20:L20"/>
    <mergeCell ref="D21:L21"/>
    <mergeCell ref="D24:M24"/>
    <mergeCell ref="D13:K13"/>
    <mergeCell ref="M13:N13"/>
    <mergeCell ref="L11:L1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14783-2411-4F76-BDE1-5032C3F2AE62}">
  <dimension ref="C2:R39"/>
  <sheetViews>
    <sheetView topLeftCell="A11" workbookViewId="0">
      <selection activeCell="N32" sqref="N32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26" style="1" customWidth="1"/>
    <col min="14" max="14" width="15.7109375" style="1" customWidth="1"/>
    <col min="15" max="15" width="13.5703125" style="1" customWidth="1"/>
    <col min="16" max="16" width="13.28515625" style="1" customWidth="1"/>
    <col min="17" max="16384" width="11.42578125" style="1"/>
  </cols>
  <sheetData>
    <row r="2" spans="3:18" ht="18">
      <c r="D2" s="83" t="s">
        <v>36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 ht="15" customHeight="1">
      <c r="D4" s="147" t="s">
        <v>2</v>
      </c>
      <c r="E4" s="147"/>
      <c r="F4" s="147"/>
      <c r="G4" s="147"/>
      <c r="H4" s="52"/>
      <c r="I4" s="53"/>
      <c r="J4" s="53"/>
      <c r="K4" s="53"/>
      <c r="L4" s="53"/>
      <c r="M4" s="24" t="s">
        <v>3</v>
      </c>
      <c r="N4" s="148">
        <v>2025</v>
      </c>
      <c r="O4" s="149"/>
      <c r="P4" s="150"/>
      <c r="R4" s="1" t="s">
        <v>4</v>
      </c>
    </row>
    <row r="5" spans="3:18" ht="16.5">
      <c r="D5" s="147"/>
      <c r="E5" s="147"/>
      <c r="F5" s="147"/>
      <c r="G5" s="147"/>
      <c r="H5" s="26"/>
      <c r="I5" s="149" t="s">
        <v>5</v>
      </c>
      <c r="J5" s="149"/>
      <c r="K5" s="149"/>
      <c r="L5" s="149"/>
      <c r="M5" s="150"/>
      <c r="N5" s="151" t="e">
        <f>N38</f>
        <v>#DIV/0!</v>
      </c>
      <c r="O5" s="152"/>
      <c r="P5" s="153"/>
      <c r="R5" s="25" t="s">
        <v>6</v>
      </c>
    </row>
    <row r="6" spans="3:18" ht="16.5">
      <c r="D6" s="59"/>
      <c r="E6" s="59"/>
      <c r="F6" s="59"/>
      <c r="G6" s="59"/>
      <c r="H6" s="60"/>
      <c r="I6" s="61"/>
      <c r="J6" s="61"/>
      <c r="K6" s="61"/>
      <c r="L6" s="61"/>
      <c r="M6" s="61"/>
      <c r="N6" s="62"/>
      <c r="O6" s="62"/>
      <c r="P6" s="62"/>
      <c r="R6" s="25" t="s">
        <v>7</v>
      </c>
    </row>
    <row r="7" spans="3:18" ht="16.5">
      <c r="D7" s="59"/>
      <c r="E7" s="59"/>
      <c r="F7" s="59"/>
      <c r="G7" s="59"/>
      <c r="H7" s="60"/>
      <c r="I7" s="61"/>
      <c r="J7" s="61"/>
      <c r="K7" s="61"/>
      <c r="L7" s="61"/>
      <c r="M7" s="61"/>
      <c r="N7" s="62"/>
      <c r="O7" s="62"/>
      <c r="P7" s="62"/>
      <c r="R7" s="25" t="s">
        <v>8</v>
      </c>
    </row>
    <row r="8" spans="3:18" ht="15">
      <c r="R8" s="25" t="s">
        <v>9</v>
      </c>
    </row>
    <row r="9" spans="3:18" ht="16.5">
      <c r="C9" s="84" t="s">
        <v>10</v>
      </c>
      <c r="D9" s="154" t="s">
        <v>11</v>
      </c>
      <c r="E9" s="154"/>
      <c r="F9" s="154"/>
      <c r="G9" s="154"/>
      <c r="H9" s="154"/>
    </row>
    <row r="11" spans="3:18" ht="20.100000000000001" customHeight="1">
      <c r="D11" s="120" t="s">
        <v>12</v>
      </c>
      <c r="E11" s="121"/>
      <c r="F11" s="121"/>
      <c r="G11" s="121"/>
      <c r="H11" s="121"/>
      <c r="I11" s="121"/>
      <c r="J11" s="121"/>
      <c r="K11" s="15"/>
      <c r="L11" s="127" t="s">
        <v>13</v>
      </c>
      <c r="M11" s="108"/>
      <c r="N11" s="109"/>
      <c r="O11" s="127" t="s">
        <v>13</v>
      </c>
      <c r="P11" s="155" t="e">
        <f>M11/M12</f>
        <v>#DIV/0!</v>
      </c>
    </row>
    <row r="12" spans="3:18" ht="36.75" customHeight="1">
      <c r="D12" s="131" t="s">
        <v>37</v>
      </c>
      <c r="E12" s="132"/>
      <c r="F12" s="132"/>
      <c r="G12" s="132"/>
      <c r="H12" s="132"/>
      <c r="I12" s="132"/>
      <c r="J12" s="132"/>
      <c r="K12" s="15"/>
      <c r="L12" s="138"/>
      <c r="M12" s="108"/>
      <c r="N12" s="109"/>
      <c r="O12" s="128"/>
      <c r="P12" s="156"/>
    </row>
    <row r="13" spans="3:18" ht="36.75" customHeight="1">
      <c r="D13" s="113" t="s">
        <v>15</v>
      </c>
      <c r="E13" s="114"/>
      <c r="F13" s="114"/>
      <c r="G13" s="114"/>
      <c r="H13" s="114"/>
      <c r="I13" s="114"/>
      <c r="J13" s="114"/>
      <c r="K13" s="114"/>
      <c r="L13" s="128"/>
      <c r="M13" s="108"/>
      <c r="N13" s="109"/>
      <c r="O13" s="98"/>
      <c r="P13" s="99"/>
    </row>
    <row r="16" spans="3:18" ht="16.5">
      <c r="C16" s="84" t="s">
        <v>16</v>
      </c>
      <c r="D16" s="85" t="s">
        <v>17</v>
      </c>
      <c r="E16" s="76"/>
      <c r="F16" s="76"/>
    </row>
    <row r="17" spans="3:16" ht="16.5">
      <c r="C17" s="63"/>
      <c r="D17" s="64"/>
    </row>
    <row r="18" spans="3:16" ht="2.1" customHeight="1"/>
    <row r="19" spans="3:16" ht="14.25" customHeight="1">
      <c r="D19" s="20"/>
    </row>
    <row r="20" spans="3:16" ht="39.75" customHeight="1">
      <c r="D20" s="111"/>
      <c r="E20" s="111"/>
      <c r="F20" s="111"/>
      <c r="G20" s="111"/>
      <c r="H20" s="111"/>
      <c r="I20" s="111"/>
      <c r="J20" s="111"/>
      <c r="K20" s="111"/>
      <c r="L20" s="111"/>
      <c r="M20" s="54" t="s">
        <v>18</v>
      </c>
      <c r="N20" s="27" t="s">
        <v>31</v>
      </c>
    </row>
    <row r="21" spans="3:16" ht="20.100000000000001" customHeight="1">
      <c r="D21" s="112" t="s">
        <v>38</v>
      </c>
      <c r="E21" s="112"/>
      <c r="F21" s="112"/>
      <c r="G21" s="112"/>
      <c r="H21" s="112"/>
      <c r="I21" s="112"/>
      <c r="J21" s="112"/>
      <c r="K21" s="112"/>
      <c r="L21" s="112"/>
      <c r="M21" s="86">
        <v>3.08</v>
      </c>
      <c r="N21" s="87">
        <v>0.92</v>
      </c>
    </row>
    <row r="22" spans="3:16" ht="20.100000000000001" customHeight="1">
      <c r="D22" s="56"/>
      <c r="E22" s="56"/>
      <c r="F22" s="56"/>
      <c r="G22" s="56"/>
      <c r="H22" s="21"/>
      <c r="I22" s="21"/>
      <c r="J22" s="21"/>
      <c r="K22" s="21"/>
      <c r="L22" s="21"/>
      <c r="M22" s="55"/>
      <c r="N22" s="55"/>
      <c r="O22" s="57"/>
      <c r="P22" s="57"/>
    </row>
    <row r="23" spans="3:16" ht="20.100000000000001" customHeight="1"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</row>
    <row r="24" spans="3:16" ht="20.100000000000001" customHeight="1">
      <c r="D24" s="116" t="s">
        <v>21</v>
      </c>
      <c r="E24" s="117"/>
      <c r="F24" s="117"/>
      <c r="G24" s="117"/>
      <c r="H24" s="117"/>
      <c r="I24" s="117"/>
      <c r="J24" s="117"/>
      <c r="K24" s="117"/>
      <c r="L24" s="117"/>
      <c r="M24" s="115"/>
      <c r="N24" s="96" t="e">
        <f>IF(P11&lt;M21,P11*0.3,N21)</f>
        <v>#DIV/0!</v>
      </c>
      <c r="O24" s="57"/>
    </row>
    <row r="25" spans="3:16" ht="14.25" customHeight="1">
      <c r="D25" s="51"/>
      <c r="E25" s="51"/>
      <c r="F25" s="51"/>
      <c r="G25" s="51"/>
      <c r="H25" s="22"/>
      <c r="I25" s="55"/>
      <c r="J25" s="55"/>
      <c r="K25" s="55"/>
      <c r="L25" s="55"/>
      <c r="M25" s="55"/>
      <c r="N25" s="55"/>
      <c r="O25" s="21"/>
      <c r="P25" s="58"/>
    </row>
    <row r="28" spans="3:16" ht="15" customHeight="1">
      <c r="C28" s="84" t="s">
        <v>33</v>
      </c>
      <c r="D28" s="90" t="s">
        <v>39</v>
      </c>
      <c r="E28" s="77"/>
      <c r="F28" s="77"/>
      <c r="G28" s="77"/>
    </row>
    <row r="29" spans="3:16" ht="20.100000000000001" customHeight="1">
      <c r="M29" s="3" t="s">
        <v>24</v>
      </c>
      <c r="N29" s="2">
        <f>N4</f>
        <v>2025</v>
      </c>
    </row>
    <row r="30" spans="3:16" ht="21.75" customHeight="1">
      <c r="D30" s="113" t="s">
        <v>40</v>
      </c>
      <c r="E30" s="114"/>
      <c r="F30" s="114"/>
      <c r="G30" s="114"/>
      <c r="H30" s="114"/>
      <c r="I30" s="15"/>
      <c r="J30" s="15"/>
      <c r="K30" s="15"/>
      <c r="L30" s="15"/>
      <c r="M30" s="7"/>
      <c r="N30" s="88">
        <f>M12</f>
        <v>0</v>
      </c>
    </row>
    <row r="32" spans="3:16">
      <c r="D32" s="6" t="s">
        <v>26</v>
      </c>
      <c r="E32" s="15"/>
      <c r="F32" s="15"/>
      <c r="G32" s="15"/>
      <c r="H32" s="15"/>
      <c r="I32" s="15"/>
      <c r="J32" s="15"/>
      <c r="K32" s="15"/>
      <c r="L32" s="15"/>
      <c r="M32" s="7"/>
      <c r="N32" s="105"/>
    </row>
    <row r="33" spans="4:14">
      <c r="D33" s="15"/>
      <c r="E33" s="15"/>
      <c r="F33" s="15"/>
      <c r="G33" s="15"/>
      <c r="H33" s="15"/>
      <c r="I33" s="15"/>
      <c r="J33" s="15"/>
      <c r="K33" s="15"/>
      <c r="L33" s="15"/>
      <c r="M33" s="15"/>
    </row>
    <row r="34" spans="4:14" ht="15">
      <c r="D34" s="6" t="s">
        <v>27</v>
      </c>
      <c r="E34" s="15"/>
      <c r="F34" s="15"/>
      <c r="G34" s="15"/>
      <c r="H34" s="15"/>
      <c r="I34" s="15"/>
      <c r="J34" s="15"/>
      <c r="K34" s="15"/>
      <c r="L34" s="15"/>
      <c r="M34" s="7"/>
      <c r="N34" s="89" t="e">
        <f>(N30*N32*N24)</f>
        <v>#DIV/0!</v>
      </c>
    </row>
    <row r="35" spans="4:14" ht="15" customHeight="1">
      <c r="M35" s="3"/>
      <c r="N35" s="2"/>
    </row>
    <row r="36" spans="4:14" ht="15" customHeight="1">
      <c r="D36" s="6" t="s">
        <v>28</v>
      </c>
      <c r="E36" s="15"/>
      <c r="F36" s="15"/>
      <c r="G36" s="15"/>
      <c r="H36" s="15"/>
      <c r="I36" s="15"/>
      <c r="J36" s="15"/>
      <c r="K36" s="15"/>
      <c r="L36" s="15"/>
      <c r="M36" s="7"/>
      <c r="N36" s="89">
        <f>M13*N32*3.9</f>
        <v>0</v>
      </c>
    </row>
    <row r="37" spans="4:14" ht="15" customHeight="1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00"/>
    </row>
    <row r="38" spans="4:14" ht="18.75" customHeight="1">
      <c r="D38" s="91" t="s">
        <v>5</v>
      </c>
      <c r="E38" s="80"/>
      <c r="F38" s="80"/>
      <c r="G38" s="80"/>
      <c r="H38" s="80"/>
      <c r="I38" s="80"/>
      <c r="J38" s="80"/>
      <c r="K38" s="80"/>
      <c r="L38" s="80"/>
      <c r="M38" s="81"/>
      <c r="N38" s="89" t="e">
        <f>N34+N36</f>
        <v>#DIV/0!</v>
      </c>
    </row>
    <row r="39" spans="4:14" ht="18.75" customHeight="1">
      <c r="D39" s="101"/>
      <c r="E39" s="76"/>
      <c r="F39" s="76"/>
      <c r="G39" s="76"/>
      <c r="H39" s="76"/>
      <c r="I39" s="76"/>
      <c r="J39" s="76"/>
      <c r="K39" s="76"/>
      <c r="L39" s="76"/>
      <c r="M39" s="76"/>
      <c r="N39" s="102"/>
    </row>
  </sheetData>
  <sheetProtection sheet="1" selectLockedCells="1"/>
  <mergeCells count="18">
    <mergeCell ref="O11:O12"/>
    <mergeCell ref="P11:P12"/>
    <mergeCell ref="D12:J12"/>
    <mergeCell ref="D4:G5"/>
    <mergeCell ref="N4:P4"/>
    <mergeCell ref="I5:M5"/>
    <mergeCell ref="N5:P5"/>
    <mergeCell ref="D9:H9"/>
    <mergeCell ref="M12:N12"/>
    <mergeCell ref="D20:L20"/>
    <mergeCell ref="D21:L21"/>
    <mergeCell ref="D24:M24"/>
    <mergeCell ref="D30:H30"/>
    <mergeCell ref="D13:K13"/>
    <mergeCell ref="M13:N13"/>
    <mergeCell ref="L11:L13"/>
    <mergeCell ref="D11:J11"/>
    <mergeCell ref="M11:N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10884-8A5F-46D2-8A2D-6E56EF540337}">
  <dimension ref="C2:R125"/>
  <sheetViews>
    <sheetView workbookViewId="0">
      <selection activeCell="N69" sqref="N69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4.7109375" style="1" customWidth="1"/>
    <col min="14" max="14" width="18.7109375" style="1" customWidth="1"/>
    <col min="15" max="15" width="3" style="1" customWidth="1"/>
    <col min="16" max="16" width="13.28515625" style="1" customWidth="1"/>
    <col min="17" max="16384" width="11.42578125" style="1"/>
  </cols>
  <sheetData>
    <row r="2" spans="3:18" ht="18">
      <c r="D2" s="28" t="s">
        <v>41</v>
      </c>
      <c r="E2" s="14"/>
      <c r="F2" s="14"/>
      <c r="G2" s="14"/>
      <c r="H2" s="14"/>
      <c r="I2" s="14"/>
      <c r="J2" s="14"/>
      <c r="K2" s="14"/>
      <c r="L2" s="14"/>
    </row>
    <row r="3" spans="3:18" ht="15">
      <c r="R3" s="23" t="s">
        <v>1</v>
      </c>
    </row>
    <row r="4" spans="3:18">
      <c r="R4" s="1" t="s">
        <v>4</v>
      </c>
    </row>
    <row r="5" spans="3:18" ht="15">
      <c r="R5" s="25" t="s">
        <v>6</v>
      </c>
    </row>
    <row r="6" spans="3:18" ht="15">
      <c r="C6" s="29" t="s">
        <v>42</v>
      </c>
      <c r="R6" s="25" t="s">
        <v>7</v>
      </c>
    </row>
    <row r="7" spans="3:18" ht="15">
      <c r="M7" s="3" t="s">
        <v>24</v>
      </c>
      <c r="N7" s="2">
        <f>Periscolaire!N4</f>
        <v>2025</v>
      </c>
      <c r="R7" s="25" t="s">
        <v>8</v>
      </c>
    </row>
    <row r="8" spans="3:18" ht="15">
      <c r="N8" s="94"/>
      <c r="R8" s="25" t="s">
        <v>9</v>
      </c>
    </row>
    <row r="9" spans="3:18" ht="20.100000000000001" customHeight="1"/>
    <row r="10" spans="3:18">
      <c r="D10" s="6" t="s">
        <v>43</v>
      </c>
      <c r="E10" s="15"/>
      <c r="F10" s="15"/>
      <c r="G10" s="15"/>
      <c r="H10" s="15"/>
      <c r="I10" s="15"/>
      <c r="J10" s="15"/>
      <c r="K10" s="15"/>
      <c r="L10" s="15"/>
      <c r="M10" s="7"/>
      <c r="N10" s="92">
        <f>Periscolaire!N30</f>
        <v>0</v>
      </c>
    </row>
    <row r="11" spans="3:18">
      <c r="N11" s="40"/>
    </row>
    <row r="12" spans="3:18" ht="20.100000000000001" customHeight="1">
      <c r="D12" s="6" t="s">
        <v>44</v>
      </c>
      <c r="E12" s="15"/>
      <c r="F12" s="15"/>
      <c r="G12" s="15"/>
      <c r="H12" s="15"/>
      <c r="I12" s="15"/>
      <c r="J12" s="15"/>
      <c r="K12" s="15"/>
      <c r="L12" s="15"/>
      <c r="M12" s="7"/>
      <c r="N12" s="93">
        <f>Periscolaire!N32</f>
        <v>0</v>
      </c>
    </row>
    <row r="13" spans="3:18" ht="20.100000000000001" customHeight="1">
      <c r="N13" s="40"/>
    </row>
    <row r="14" spans="3:18" ht="20.100000000000001" customHeight="1">
      <c r="D14" s="6" t="s">
        <v>45</v>
      </c>
      <c r="E14" s="15"/>
      <c r="F14" s="15"/>
      <c r="G14" s="15"/>
      <c r="H14" s="15"/>
      <c r="I14" s="15"/>
      <c r="J14" s="15"/>
      <c r="K14" s="15"/>
      <c r="L14" s="15"/>
      <c r="M14" s="7"/>
      <c r="N14" s="88">
        <f>N8+N10*N12</f>
        <v>0</v>
      </c>
    </row>
    <row r="15" spans="3:18" ht="20.100000000000001" customHeight="1">
      <c r="N15" s="94"/>
    </row>
    <row r="16" spans="3:18" ht="20.100000000000001" customHeight="1">
      <c r="D16" s="6" t="s">
        <v>46</v>
      </c>
      <c r="E16" s="15"/>
      <c r="F16" s="15"/>
      <c r="G16" s="15"/>
      <c r="H16" s="15"/>
      <c r="I16" s="15"/>
      <c r="J16" s="15"/>
      <c r="K16" s="15"/>
      <c r="L16" s="15"/>
      <c r="M16" s="7"/>
      <c r="N16" s="104"/>
    </row>
    <row r="17" spans="3:14" ht="20.100000000000001" customHeight="1">
      <c r="N17" s="94"/>
    </row>
    <row r="18" spans="3:14" ht="20.100000000000001" customHeight="1">
      <c r="D18" s="6" t="s">
        <v>47</v>
      </c>
      <c r="E18" s="15"/>
      <c r="F18" s="15"/>
      <c r="G18" s="15"/>
      <c r="H18" s="15"/>
      <c r="I18" s="15"/>
      <c r="J18" s="15"/>
      <c r="K18" s="15"/>
      <c r="L18" s="15"/>
      <c r="M18" s="7"/>
      <c r="N18" s="88">
        <f>IF(N14&gt;N16,N16,N14)</f>
        <v>0</v>
      </c>
    </row>
    <row r="19" spans="3:14" ht="20.100000000000001" customHeight="1">
      <c r="N19" s="94"/>
    </row>
    <row r="20" spans="3:14" ht="20.100000000000001" customHeight="1">
      <c r="D20" s="6" t="s">
        <v>48</v>
      </c>
      <c r="E20" s="15"/>
      <c r="F20" s="15"/>
      <c r="G20" s="15"/>
      <c r="H20" s="15"/>
      <c r="I20" s="15"/>
      <c r="J20" s="15"/>
      <c r="K20" s="15"/>
      <c r="L20" s="15"/>
      <c r="M20" s="7"/>
      <c r="N20" s="106"/>
    </row>
    <row r="21" spans="3:14" ht="20.100000000000001" customHeight="1"/>
    <row r="22" spans="3:14" ht="20.100000000000001" customHeight="1">
      <c r="D22" s="6" t="s">
        <v>49</v>
      </c>
      <c r="E22" s="15"/>
      <c r="F22" s="15"/>
      <c r="G22" s="15"/>
      <c r="H22" s="15"/>
      <c r="I22" s="15"/>
      <c r="J22" s="15"/>
      <c r="K22" s="15"/>
      <c r="L22" s="15"/>
      <c r="M22" s="7"/>
      <c r="N22" s="33">
        <f>N18*N20</f>
        <v>0</v>
      </c>
    </row>
    <row r="23" spans="3:14" ht="20.100000000000001" customHeight="1"/>
    <row r="24" spans="3:14" ht="20.100000000000001" customHeight="1">
      <c r="D24" s="6" t="s">
        <v>50</v>
      </c>
      <c r="E24" s="15"/>
      <c r="F24" s="15"/>
      <c r="G24" s="15"/>
      <c r="H24" s="15"/>
      <c r="I24" s="15"/>
      <c r="J24" s="15"/>
      <c r="K24" s="15"/>
      <c r="L24" s="15"/>
      <c r="M24" s="15"/>
      <c r="N24" s="97" t="b">
        <f>IF((N14-N16&gt;(N16*0.25)),(N16*0.25),IF((N14-N16&lt;(N16*0.25)),(N14-N16)))</f>
        <v>0</v>
      </c>
    </row>
    <row r="25" spans="3:14" ht="20.100000000000001" customHeight="1"/>
    <row r="26" spans="3:14" ht="20.100000000000001" customHeight="1">
      <c r="D26" s="6" t="s">
        <v>51</v>
      </c>
      <c r="E26" s="15"/>
      <c r="F26" s="15"/>
      <c r="G26" s="15"/>
      <c r="H26" s="15"/>
      <c r="I26" s="15"/>
      <c r="J26" s="15"/>
      <c r="K26" s="15"/>
      <c r="L26" s="15"/>
      <c r="M26" s="7"/>
      <c r="N26" s="33">
        <f>IF(N24&lt;0,0,N24*0.3)</f>
        <v>0</v>
      </c>
    </row>
    <row r="27" spans="3:14" ht="20.100000000000001" customHeight="1"/>
    <row r="28" spans="3:14" ht="39.75" customHeight="1">
      <c r="D28" s="157" t="s">
        <v>52</v>
      </c>
      <c r="E28" s="158"/>
      <c r="F28" s="158"/>
      <c r="G28" s="158"/>
      <c r="H28" s="30"/>
      <c r="I28" s="31"/>
      <c r="J28" s="31"/>
      <c r="K28" s="32"/>
      <c r="L28" s="31"/>
      <c r="M28" s="31" t="s">
        <v>13</v>
      </c>
      <c r="N28" s="33">
        <f>N22+N26</f>
        <v>0</v>
      </c>
    </row>
    <row r="29" spans="3:14" ht="20.100000000000001" customHeight="1">
      <c r="D29" s="43"/>
      <c r="E29" s="43"/>
      <c r="F29" s="43"/>
      <c r="G29" s="43"/>
      <c r="H29" s="44"/>
      <c r="I29" s="45"/>
      <c r="J29" s="45"/>
      <c r="K29" s="46"/>
      <c r="L29" s="45"/>
      <c r="M29" s="45"/>
      <c r="N29" s="47"/>
    </row>
    <row r="30" spans="3:14" ht="39" customHeight="1"/>
    <row r="32" spans="3:14" ht="15">
      <c r="C32" s="29" t="s">
        <v>53</v>
      </c>
    </row>
    <row r="33" spans="4:14" ht="15">
      <c r="M33" s="3" t="s">
        <v>24</v>
      </c>
      <c r="N33" s="2">
        <f>Extrascolaire!N4</f>
        <v>2025</v>
      </c>
    </row>
    <row r="34" spans="4:14" ht="20.100000000000001" customHeight="1">
      <c r="D34" s="6" t="s">
        <v>54</v>
      </c>
      <c r="E34" s="15"/>
      <c r="F34" s="15"/>
      <c r="G34" s="15"/>
      <c r="H34" s="15"/>
      <c r="I34" s="15"/>
      <c r="J34" s="15"/>
      <c r="K34" s="15"/>
      <c r="L34" s="15"/>
      <c r="M34" s="7"/>
      <c r="N34" s="88">
        <f>Extrascolaire!N30</f>
        <v>0</v>
      </c>
    </row>
    <row r="36" spans="4:14" ht="20.100000000000001" customHeight="1">
      <c r="D36" s="6" t="s">
        <v>55</v>
      </c>
      <c r="E36" s="15"/>
      <c r="F36" s="15"/>
      <c r="G36" s="15"/>
      <c r="H36" s="15"/>
      <c r="I36" s="15"/>
      <c r="J36" s="15"/>
      <c r="K36" s="15"/>
      <c r="L36" s="15"/>
      <c r="M36" s="7"/>
      <c r="N36" s="93">
        <f>Extrascolaire!N32</f>
        <v>0</v>
      </c>
    </row>
    <row r="37" spans="4:14">
      <c r="N37" s="40"/>
    </row>
    <row r="38" spans="4:14" ht="20.100000000000001" customHeight="1">
      <c r="D38" s="6" t="s">
        <v>45</v>
      </c>
      <c r="E38" s="15"/>
      <c r="F38" s="15"/>
      <c r="G38" s="15"/>
      <c r="H38" s="15"/>
      <c r="I38" s="15"/>
      <c r="J38" s="15"/>
      <c r="K38" s="15"/>
      <c r="L38" s="15"/>
      <c r="M38" s="7"/>
      <c r="N38" s="88">
        <f>N36*N34</f>
        <v>0</v>
      </c>
    </row>
    <row r="39" spans="4:14">
      <c r="N39" s="94"/>
    </row>
    <row r="40" spans="4:14" ht="20.100000000000001" customHeight="1">
      <c r="D40" s="6" t="s">
        <v>46</v>
      </c>
      <c r="E40" s="15"/>
      <c r="F40" s="15"/>
      <c r="G40" s="15"/>
      <c r="H40" s="15"/>
      <c r="I40" s="15"/>
      <c r="J40" s="15"/>
      <c r="K40" s="15"/>
      <c r="L40" s="15"/>
      <c r="M40" s="7"/>
      <c r="N40" s="104"/>
    </row>
    <row r="41" spans="4:14">
      <c r="N41" s="94"/>
    </row>
    <row r="42" spans="4:14" ht="20.100000000000001" customHeight="1">
      <c r="D42" s="6" t="s">
        <v>47</v>
      </c>
      <c r="E42" s="15"/>
      <c r="F42" s="15"/>
      <c r="G42" s="15"/>
      <c r="H42" s="15"/>
      <c r="I42" s="15"/>
      <c r="J42" s="15"/>
      <c r="K42" s="15"/>
      <c r="L42" s="15"/>
      <c r="M42" s="7"/>
      <c r="N42" s="88">
        <f>IF(N38&gt;N40,N40,N38)</f>
        <v>0</v>
      </c>
    </row>
    <row r="43" spans="4:14">
      <c r="N43" s="94"/>
    </row>
    <row r="44" spans="4:14" ht="20.100000000000001" customHeight="1">
      <c r="D44" s="6" t="s">
        <v>48</v>
      </c>
      <c r="E44" s="15"/>
      <c r="F44" s="15"/>
      <c r="G44" s="15"/>
      <c r="H44" s="15"/>
      <c r="I44" s="15"/>
      <c r="J44" s="15"/>
      <c r="K44" s="15"/>
      <c r="L44" s="15"/>
      <c r="M44" s="7"/>
      <c r="N44" s="106"/>
    </row>
    <row r="45" spans="4:14" ht="15" customHeight="1">
      <c r="N45" s="94"/>
    </row>
    <row r="46" spans="4:14" ht="20.100000000000001" customHeight="1">
      <c r="D46" s="6" t="s">
        <v>49</v>
      </c>
      <c r="E46" s="15"/>
      <c r="F46" s="15"/>
      <c r="G46" s="15"/>
      <c r="H46" s="15"/>
      <c r="I46" s="15"/>
      <c r="J46" s="15"/>
      <c r="K46" s="15"/>
      <c r="L46" s="15"/>
      <c r="M46" s="7"/>
      <c r="N46" s="33">
        <f>N42*N44</f>
        <v>0</v>
      </c>
    </row>
    <row r="47" spans="4:14" ht="15" customHeight="1"/>
    <row r="48" spans="4:14" ht="20.100000000000001" customHeight="1">
      <c r="D48" s="6" t="s">
        <v>50</v>
      </c>
      <c r="E48" s="15"/>
      <c r="F48" s="15"/>
      <c r="G48" s="15"/>
      <c r="H48" s="15"/>
      <c r="I48" s="15"/>
      <c r="J48" s="15"/>
      <c r="K48" s="15"/>
      <c r="L48" s="15"/>
      <c r="M48" s="15"/>
      <c r="N48" s="97" t="b">
        <f>IF((N38-N40&gt;(N40*0.25)),(N40*0.25),IF((N38-N40&lt;(N40*0.25)),(N38-N40)))</f>
        <v>0</v>
      </c>
    </row>
    <row r="49" spans="3:14" ht="15" customHeight="1"/>
    <row r="50" spans="3:14" ht="20.100000000000001" customHeight="1">
      <c r="D50" s="6" t="s">
        <v>51</v>
      </c>
      <c r="E50" s="15"/>
      <c r="F50" s="15"/>
      <c r="G50" s="15"/>
      <c r="H50" s="15"/>
      <c r="I50" s="15"/>
      <c r="J50" s="15"/>
      <c r="K50" s="15"/>
      <c r="L50" s="15"/>
      <c r="M50" s="7"/>
      <c r="N50" s="33">
        <f>IF(N48&lt;0,0,N48*0.3)</f>
        <v>0</v>
      </c>
    </row>
    <row r="51" spans="3:14" ht="20.100000000000001" customHeight="1"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03"/>
    </row>
    <row r="52" spans="3:14" ht="39.75" customHeight="1">
      <c r="D52" s="157" t="s">
        <v>56</v>
      </c>
      <c r="E52" s="158"/>
      <c r="F52" s="158"/>
      <c r="G52" s="158"/>
      <c r="H52" s="30"/>
      <c r="I52" s="31"/>
      <c r="J52" s="31"/>
      <c r="K52" s="32"/>
      <c r="L52" s="31"/>
      <c r="M52" s="31" t="s">
        <v>13</v>
      </c>
      <c r="N52" s="33">
        <f>N50+N46</f>
        <v>0</v>
      </c>
    </row>
    <row r="53" spans="3:14" ht="20.100000000000001" customHeight="1">
      <c r="N53" s="47"/>
    </row>
    <row r="54" spans="3:14" ht="20.100000000000001" customHeight="1"/>
    <row r="57" spans="3:14" ht="15">
      <c r="C57" s="29" t="s">
        <v>57</v>
      </c>
    </row>
    <row r="58" spans="3:14" ht="15">
      <c r="M58" s="3" t="s">
        <v>24</v>
      </c>
      <c r="N58" s="2">
        <f>Adolescent!N4</f>
        <v>2025</v>
      </c>
    </row>
    <row r="59" spans="3:14">
      <c r="D59" s="6" t="s">
        <v>58</v>
      </c>
      <c r="E59" s="15"/>
      <c r="F59" s="15"/>
      <c r="G59" s="15"/>
      <c r="H59" s="15"/>
      <c r="I59" s="15"/>
      <c r="J59" s="15"/>
      <c r="K59" s="15"/>
      <c r="L59" s="15"/>
      <c r="M59" s="7"/>
      <c r="N59" s="88">
        <f>Adolescent!N30</f>
        <v>0</v>
      </c>
    </row>
    <row r="61" spans="3:14">
      <c r="D61" s="6" t="s">
        <v>59</v>
      </c>
      <c r="E61" s="15"/>
      <c r="F61" s="15"/>
      <c r="G61" s="15"/>
      <c r="H61" s="15"/>
      <c r="I61" s="15"/>
      <c r="J61" s="15"/>
      <c r="K61" s="15"/>
      <c r="L61" s="15"/>
      <c r="M61" s="7"/>
      <c r="N61" s="93">
        <f>Adolescent!N32</f>
        <v>0</v>
      </c>
    </row>
    <row r="62" spans="3:14">
      <c r="N62" s="40"/>
    </row>
    <row r="63" spans="3:14">
      <c r="D63" s="6" t="s">
        <v>45</v>
      </c>
      <c r="E63" s="15"/>
      <c r="F63" s="15"/>
      <c r="G63" s="15"/>
      <c r="H63" s="15"/>
      <c r="I63" s="15"/>
      <c r="J63" s="15"/>
      <c r="K63" s="15"/>
      <c r="L63" s="15"/>
      <c r="M63" s="7"/>
      <c r="N63" s="88">
        <f>N61*N59</f>
        <v>0</v>
      </c>
    </row>
    <row r="64" spans="3:14">
      <c r="N64" s="94"/>
    </row>
    <row r="65" spans="4:14">
      <c r="D65" s="6" t="s">
        <v>46</v>
      </c>
      <c r="E65" s="15"/>
      <c r="F65" s="15"/>
      <c r="G65" s="15"/>
      <c r="H65" s="15"/>
      <c r="I65" s="15"/>
      <c r="J65" s="15"/>
      <c r="K65" s="15"/>
      <c r="L65" s="15"/>
      <c r="M65" s="7"/>
      <c r="N65" s="104"/>
    </row>
    <row r="66" spans="4:14">
      <c r="N66" s="94"/>
    </row>
    <row r="67" spans="4:14">
      <c r="D67" s="6" t="s">
        <v>47</v>
      </c>
      <c r="E67" s="15"/>
      <c r="F67" s="15"/>
      <c r="G67" s="15"/>
      <c r="H67" s="15"/>
      <c r="I67" s="15"/>
      <c r="J67" s="15"/>
      <c r="K67" s="15"/>
      <c r="L67" s="15"/>
      <c r="M67" s="7"/>
      <c r="N67" s="88">
        <f>IF(N63&gt;N65,N65,N63)</f>
        <v>0</v>
      </c>
    </row>
    <row r="68" spans="4:14">
      <c r="N68" s="94"/>
    </row>
    <row r="69" spans="4:14">
      <c r="D69" s="6" t="s">
        <v>48</v>
      </c>
      <c r="E69" s="15"/>
      <c r="F69" s="15"/>
      <c r="G69" s="15"/>
      <c r="H69" s="15"/>
      <c r="I69" s="15"/>
      <c r="J69" s="15"/>
      <c r="K69" s="15"/>
      <c r="L69" s="15"/>
      <c r="M69" s="7"/>
      <c r="N69" s="106"/>
    </row>
    <row r="71" spans="4:14" ht="20.100000000000001" customHeight="1">
      <c r="D71" s="6" t="s">
        <v>49</v>
      </c>
      <c r="E71" s="15"/>
      <c r="F71" s="15"/>
      <c r="G71" s="15"/>
      <c r="H71" s="15"/>
      <c r="I71" s="15"/>
      <c r="J71" s="15"/>
      <c r="K71" s="15"/>
      <c r="L71" s="15"/>
      <c r="M71" s="7"/>
      <c r="N71" s="33">
        <f>N67*N69</f>
        <v>0</v>
      </c>
    </row>
    <row r="72" spans="4:14" ht="15" customHeight="1"/>
    <row r="73" spans="4:14" ht="20.100000000000001" customHeight="1">
      <c r="D73" s="6" t="s">
        <v>50</v>
      </c>
      <c r="E73" s="15"/>
      <c r="F73" s="15"/>
      <c r="G73" s="15"/>
      <c r="H73" s="15"/>
      <c r="I73" s="15"/>
      <c r="J73" s="15"/>
      <c r="K73" s="15"/>
      <c r="L73" s="15"/>
      <c r="M73" s="15"/>
      <c r="N73" s="97" t="b">
        <f>IF((N63-N65&gt;(N65*0.25)),(N65*0.25),IF((N63-N65&lt;(N65*0.25)),(N63-N65)))</f>
        <v>0</v>
      </c>
    </row>
    <row r="74" spans="4:14" ht="15" customHeight="1"/>
    <row r="75" spans="4:14" ht="20.100000000000001" customHeight="1">
      <c r="D75" s="6" t="s">
        <v>51</v>
      </c>
      <c r="E75" s="15"/>
      <c r="F75" s="15"/>
      <c r="G75" s="15"/>
      <c r="H75" s="15"/>
      <c r="I75" s="15"/>
      <c r="J75" s="15"/>
      <c r="K75" s="15"/>
      <c r="L75" s="15"/>
      <c r="M75" s="7"/>
      <c r="N75" s="33">
        <f>IF(N73&lt;0,0,N73*0.3)</f>
        <v>0</v>
      </c>
    </row>
    <row r="76" spans="4:14" ht="20.100000000000001" customHeight="1"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03"/>
    </row>
    <row r="77" spans="4:14" ht="50.25" customHeight="1">
      <c r="D77" s="157" t="s">
        <v>60</v>
      </c>
      <c r="E77" s="158"/>
      <c r="F77" s="158"/>
      <c r="G77" s="158"/>
      <c r="H77" s="30"/>
      <c r="I77" s="31"/>
      <c r="J77" s="31"/>
      <c r="K77" s="32"/>
      <c r="L77" s="31"/>
      <c r="M77" s="31" t="s">
        <v>13</v>
      </c>
      <c r="N77" s="33">
        <f>N67*N69</f>
        <v>0</v>
      </c>
    </row>
    <row r="78" spans="4:14" ht="15.75">
      <c r="D78" s="43"/>
      <c r="E78" s="43"/>
      <c r="F78" s="43"/>
      <c r="G78" s="43"/>
      <c r="H78" s="44"/>
      <c r="I78" s="45"/>
      <c r="J78" s="45"/>
      <c r="K78" s="46"/>
      <c r="L78" s="45"/>
      <c r="M78" s="45"/>
      <c r="N78" s="47"/>
    </row>
    <row r="96" ht="39" customHeight="1"/>
    <row r="97" spans="3:16" ht="39" customHeight="1"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29"/>
    </row>
    <row r="98" spans="3:16" ht="33" customHeight="1">
      <c r="C98" s="18"/>
      <c r="D98" s="18"/>
    </row>
    <row r="99" spans="3:16" ht="33" customHeight="1">
      <c r="M99" s="3" t="s">
        <v>24</v>
      </c>
      <c r="N99" s="2">
        <f>N28</f>
        <v>0</v>
      </c>
    </row>
    <row r="100" spans="3:16">
      <c r="D100" s="8" t="s">
        <v>61</v>
      </c>
      <c r="E100" s="16"/>
      <c r="F100" s="16"/>
      <c r="G100" s="16"/>
      <c r="H100" s="16"/>
      <c r="I100" s="16"/>
      <c r="J100" s="16"/>
      <c r="K100" s="16"/>
      <c r="L100" s="16"/>
      <c r="M100" s="9"/>
      <c r="N100" s="166"/>
    </row>
    <row r="101" spans="3:16" ht="18" customHeight="1">
      <c r="D101" s="10" t="s">
        <v>62</v>
      </c>
      <c r="E101" s="5"/>
      <c r="F101" s="5"/>
      <c r="G101" s="5"/>
      <c r="H101" s="5"/>
      <c r="I101" s="5"/>
      <c r="J101" s="5"/>
      <c r="K101" s="5"/>
      <c r="L101" s="5"/>
      <c r="M101" s="11"/>
      <c r="N101" s="167"/>
    </row>
    <row r="102" spans="3:16" ht="17.25" customHeight="1">
      <c r="D102" s="12"/>
      <c r="E102" s="17"/>
      <c r="F102" s="17"/>
      <c r="G102" s="17"/>
      <c r="H102" s="17"/>
      <c r="I102" s="17"/>
      <c r="J102" s="17"/>
      <c r="K102" s="17"/>
      <c r="L102" s="17"/>
      <c r="M102" s="13"/>
      <c r="N102" s="168"/>
    </row>
    <row r="103" spans="3:16" ht="22.5" customHeight="1">
      <c r="D103" s="162"/>
      <c r="E103" s="163"/>
      <c r="F103" s="163"/>
      <c r="G103" s="164"/>
      <c r="H103" s="41" t="s">
        <v>63</v>
      </c>
      <c r="I103" s="23"/>
      <c r="J103" s="23"/>
      <c r="K103" s="165" t="s">
        <v>64</v>
      </c>
      <c r="L103" s="165"/>
      <c r="M103" s="165"/>
      <c r="N103" s="165"/>
      <c r="O103" s="165"/>
      <c r="P103" s="165"/>
    </row>
    <row r="104" spans="3:16" ht="14.25" customHeight="1">
      <c r="D104" s="159" t="s">
        <v>65</v>
      </c>
      <c r="E104" s="160"/>
      <c r="F104" s="160"/>
      <c r="G104" s="161"/>
      <c r="H104" s="42"/>
      <c r="I104" s="35"/>
      <c r="J104" s="35"/>
      <c r="K104" s="35"/>
      <c r="L104" s="35"/>
      <c r="M104" s="35"/>
      <c r="N104" s="35"/>
      <c r="O104" s="35"/>
      <c r="P104" s="38"/>
    </row>
    <row r="105" spans="3:16" ht="20.100000000000001" customHeight="1">
      <c r="D105" s="159" t="s">
        <v>66</v>
      </c>
      <c r="E105" s="160"/>
      <c r="F105" s="160"/>
      <c r="G105" s="161"/>
      <c r="H105" s="42"/>
      <c r="I105" s="36"/>
      <c r="J105" s="36"/>
      <c r="K105" s="36"/>
      <c r="L105" s="36"/>
      <c r="M105" s="36"/>
      <c r="N105" s="39" t="e">
        <f>AVERAGE(H104:H115)</f>
        <v>#DIV/0!</v>
      </c>
      <c r="O105" s="36"/>
      <c r="P105" s="38"/>
    </row>
    <row r="106" spans="3:16" ht="20.100000000000001" customHeight="1">
      <c r="D106" s="159" t="s">
        <v>67</v>
      </c>
      <c r="E106" s="160"/>
      <c r="F106" s="160"/>
      <c r="G106" s="161"/>
      <c r="H106" s="42"/>
      <c r="I106" s="36"/>
      <c r="J106" s="36"/>
      <c r="K106" s="36"/>
      <c r="L106" s="36"/>
      <c r="M106" s="36"/>
      <c r="O106" s="36"/>
      <c r="P106" s="38"/>
    </row>
    <row r="107" spans="3:16" ht="20.100000000000001" customHeight="1">
      <c r="D107" s="159" t="s">
        <v>68</v>
      </c>
      <c r="E107" s="160"/>
      <c r="F107" s="160"/>
      <c r="G107" s="161"/>
      <c r="H107" s="42"/>
      <c r="I107" s="34"/>
      <c r="J107" s="36"/>
      <c r="K107" s="165" t="s">
        <v>69</v>
      </c>
      <c r="L107" s="165"/>
      <c r="M107" s="165"/>
      <c r="N107" s="165"/>
      <c r="O107" s="165"/>
      <c r="P107" s="165"/>
    </row>
    <row r="108" spans="3:16" ht="20.100000000000001" customHeight="1">
      <c r="D108" s="159" t="s">
        <v>70</v>
      </c>
      <c r="E108" s="160"/>
      <c r="F108" s="160"/>
      <c r="G108" s="161"/>
      <c r="H108" s="42"/>
      <c r="I108" s="34"/>
      <c r="J108" s="36"/>
      <c r="K108" s="35"/>
      <c r="L108" s="35"/>
      <c r="M108" s="35"/>
      <c r="N108" s="35"/>
      <c r="O108" s="35"/>
      <c r="P108" s="38"/>
    </row>
    <row r="109" spans="3:16" ht="20.100000000000001" customHeight="1">
      <c r="D109" s="159" t="s">
        <v>71</v>
      </c>
      <c r="E109" s="160"/>
      <c r="F109" s="160"/>
      <c r="G109" s="161"/>
      <c r="H109" s="42"/>
      <c r="I109" s="34"/>
      <c r="J109" s="36"/>
      <c r="K109" s="36"/>
      <c r="L109" s="36"/>
      <c r="M109" s="36"/>
      <c r="N109" s="39">
        <f>N100</f>
        <v>0</v>
      </c>
      <c r="O109" s="36"/>
      <c r="P109" s="38"/>
    </row>
    <row r="110" spans="3:16" ht="20.100000000000001" customHeight="1">
      <c r="D110" s="159" t="s">
        <v>72</v>
      </c>
      <c r="E110" s="160"/>
      <c r="F110" s="160"/>
      <c r="G110" s="161"/>
      <c r="H110" s="42"/>
      <c r="I110" s="34"/>
      <c r="J110" s="34"/>
      <c r="K110" s="34"/>
      <c r="L110" s="34"/>
      <c r="M110" s="34"/>
      <c r="N110" s="34"/>
      <c r="O110" s="34"/>
      <c r="P110" s="38"/>
    </row>
    <row r="111" spans="3:16" ht="20.100000000000001" customHeight="1">
      <c r="D111" s="159" t="s">
        <v>73</v>
      </c>
      <c r="E111" s="160"/>
      <c r="F111" s="160"/>
      <c r="G111" s="161"/>
      <c r="H111" s="42"/>
      <c r="I111" s="34"/>
      <c r="J111" s="34"/>
      <c r="K111" s="165" t="s">
        <v>74</v>
      </c>
      <c r="L111" s="165"/>
      <c r="M111" s="165"/>
      <c r="N111" s="165"/>
      <c r="O111" s="165"/>
      <c r="P111" s="165"/>
    </row>
    <row r="112" spans="3:16" ht="20.100000000000001" customHeight="1">
      <c r="D112" s="159" t="s">
        <v>75</v>
      </c>
      <c r="E112" s="160"/>
      <c r="F112" s="160"/>
      <c r="G112" s="161"/>
      <c r="H112" s="42"/>
      <c r="I112" s="34"/>
      <c r="J112" s="34"/>
      <c r="K112" s="35"/>
      <c r="L112" s="35"/>
      <c r="M112" s="35"/>
      <c r="N112" s="35"/>
      <c r="O112" s="35"/>
      <c r="P112" s="38"/>
    </row>
    <row r="113" spans="4:16" ht="20.100000000000001" customHeight="1">
      <c r="D113" s="159" t="s">
        <v>76</v>
      </c>
      <c r="E113" s="160"/>
      <c r="F113" s="160"/>
      <c r="G113" s="161"/>
      <c r="H113" s="42"/>
      <c r="I113" s="34"/>
      <c r="J113" s="34"/>
      <c r="K113" s="36"/>
      <c r="L113" s="36"/>
      <c r="M113" s="36"/>
      <c r="N113" s="39" t="e">
        <f>N105-N109</f>
        <v>#DIV/0!</v>
      </c>
      <c r="O113" s="36"/>
      <c r="P113" s="38"/>
    </row>
    <row r="114" spans="4:16" ht="20.100000000000001" customHeight="1">
      <c r="D114" s="170" t="s">
        <v>77</v>
      </c>
      <c r="E114" s="170"/>
      <c r="F114" s="170"/>
      <c r="G114" s="170"/>
      <c r="H114" s="42"/>
      <c r="I114" s="34"/>
      <c r="J114" s="34"/>
      <c r="K114" s="34"/>
      <c r="L114" s="34"/>
      <c r="M114" s="34"/>
      <c r="N114" s="34"/>
      <c r="O114" s="34"/>
      <c r="P114" s="38"/>
    </row>
    <row r="115" spans="4:16" ht="20.100000000000001" customHeight="1">
      <c r="D115" s="170" t="s">
        <v>78</v>
      </c>
      <c r="E115" s="170"/>
      <c r="F115" s="170"/>
      <c r="G115" s="170"/>
      <c r="H115" s="42"/>
      <c r="I115" s="35"/>
      <c r="J115" s="35"/>
      <c r="K115" s="35"/>
      <c r="L115" s="35"/>
      <c r="M115" s="35"/>
      <c r="N115" s="35"/>
      <c r="O115" s="35"/>
      <c r="P115" s="38"/>
    </row>
    <row r="116" spans="4:16" ht="20.100000000000001" customHeight="1">
      <c r="D116" s="35"/>
      <c r="E116" s="35"/>
      <c r="F116" s="37"/>
      <c r="G116" s="35"/>
      <c r="H116" s="35"/>
      <c r="I116" s="37"/>
      <c r="J116" s="35"/>
      <c r="K116" s="35"/>
      <c r="L116" s="35"/>
      <c r="M116" s="35"/>
      <c r="N116" s="35"/>
      <c r="O116" s="35"/>
      <c r="P116" s="37"/>
    </row>
    <row r="117" spans="4:16" ht="20.100000000000001" customHeight="1">
      <c r="D117" s="6" t="s">
        <v>79</v>
      </c>
      <c r="E117" s="15"/>
      <c r="F117" s="15"/>
      <c r="G117" s="15"/>
      <c r="H117" s="15"/>
      <c r="I117" s="15"/>
      <c r="J117" s="15"/>
      <c r="K117" s="15"/>
      <c r="L117" s="15"/>
      <c r="M117" s="7"/>
      <c r="N117" s="4">
        <v>1700</v>
      </c>
      <c r="O117" s="35"/>
      <c r="P117" s="37"/>
    </row>
    <row r="118" spans="4:16" ht="20.100000000000001" customHeight="1">
      <c r="N118" s="40"/>
      <c r="O118" s="35"/>
      <c r="P118" s="37"/>
    </row>
    <row r="119" spans="4:16" ht="20.100000000000001" customHeight="1">
      <c r="D119" s="6" t="s">
        <v>79</v>
      </c>
      <c r="E119" s="15"/>
      <c r="F119" s="15"/>
      <c r="G119" s="15"/>
      <c r="H119" s="15"/>
      <c r="I119" s="15"/>
      <c r="J119" s="15"/>
      <c r="K119" s="15"/>
      <c r="L119" s="15"/>
      <c r="M119" s="7"/>
      <c r="N119" s="4">
        <v>3600</v>
      </c>
      <c r="O119" s="35"/>
      <c r="P119" s="37"/>
    </row>
    <row r="120" spans="4:16" ht="20.100000000000001" customHeight="1">
      <c r="D120" s="35"/>
      <c r="E120" s="35"/>
      <c r="F120" s="37"/>
      <c r="G120" s="35"/>
      <c r="H120" s="35"/>
      <c r="I120" s="37"/>
      <c r="J120" s="35"/>
      <c r="K120" s="35"/>
      <c r="L120" s="35"/>
      <c r="M120" s="35"/>
      <c r="N120" s="35"/>
      <c r="O120" s="35"/>
      <c r="P120" s="37"/>
    </row>
    <row r="121" spans="4:16" ht="20.100000000000001" customHeight="1">
      <c r="D121" s="157" t="s">
        <v>80</v>
      </c>
      <c r="E121" s="158"/>
      <c r="F121" s="158"/>
      <c r="G121" s="158"/>
      <c r="H121" s="30" t="e">
        <f>#REF!</f>
        <v>#REF!</v>
      </c>
      <c r="I121" s="31"/>
      <c r="J121" s="31"/>
      <c r="K121" s="32"/>
      <c r="L121" s="31"/>
      <c r="M121" s="31" t="s">
        <v>13</v>
      </c>
      <c r="N121" s="33" t="e">
        <f>(N117*N109)+(N113*N119)</f>
        <v>#DIV/0!</v>
      </c>
      <c r="O121" s="35"/>
      <c r="P121" s="37"/>
    </row>
    <row r="122" spans="4:16" ht="20.100000000000001" customHeight="1">
      <c r="D122" s="35"/>
      <c r="E122" s="35"/>
      <c r="F122" s="37"/>
      <c r="G122" s="35"/>
      <c r="H122" s="35"/>
      <c r="I122" s="37"/>
      <c r="J122" s="35"/>
      <c r="K122" s="35"/>
      <c r="L122" s="35"/>
      <c r="M122" s="35"/>
      <c r="N122" s="35"/>
      <c r="O122" s="35"/>
      <c r="P122" s="37"/>
    </row>
    <row r="123" spans="4:16" ht="45.75" customHeight="1">
      <c r="D123" s="35"/>
      <c r="E123" s="35"/>
      <c r="F123" s="37"/>
      <c r="G123" s="35"/>
      <c r="H123" s="35"/>
      <c r="I123" s="37"/>
      <c r="J123" s="35"/>
      <c r="K123" s="35"/>
      <c r="L123" s="35"/>
      <c r="M123" s="35"/>
      <c r="N123" s="35"/>
      <c r="O123" s="35"/>
      <c r="P123" s="37"/>
    </row>
    <row r="124" spans="4:16" ht="20.100000000000001" customHeight="1"/>
    <row r="125" spans="4:16" ht="20.100000000000001" customHeight="1"/>
  </sheetData>
  <sheetProtection sheet="1" selectLockedCells="1"/>
  <mergeCells count="22">
    <mergeCell ref="D121:G121"/>
    <mergeCell ref="K111:P111"/>
    <mergeCell ref="D110:G110"/>
    <mergeCell ref="D111:G111"/>
    <mergeCell ref="D115:G115"/>
    <mergeCell ref="D114:G114"/>
    <mergeCell ref="D112:G112"/>
    <mergeCell ref="D113:G113"/>
    <mergeCell ref="N100:N102"/>
    <mergeCell ref="C97:O97"/>
    <mergeCell ref="D104:G104"/>
    <mergeCell ref="D105:G105"/>
    <mergeCell ref="D106:G106"/>
    <mergeCell ref="K107:P107"/>
    <mergeCell ref="D108:G108"/>
    <mergeCell ref="D109:G109"/>
    <mergeCell ref="D28:G28"/>
    <mergeCell ref="D107:G107"/>
    <mergeCell ref="D77:G77"/>
    <mergeCell ref="D103:G103"/>
    <mergeCell ref="K103:P103"/>
    <mergeCell ref="D52:G52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32062-0164-41DD-89A5-B85473C0DB0D}">
  <dimension ref="C2:P30"/>
  <sheetViews>
    <sheetView tabSelected="1" workbookViewId="0">
      <selection activeCell="Q12" sqref="Q12"/>
    </sheetView>
  </sheetViews>
  <sheetFormatPr defaultColWidth="11.42578125" defaultRowHeight="14.25"/>
  <cols>
    <col min="1" max="1" width="11.42578125" style="1"/>
    <col min="2" max="2" width="4.42578125" style="1" customWidth="1"/>
    <col min="3" max="3" width="11.42578125" style="1"/>
    <col min="4" max="4" width="24.42578125" style="1" customWidth="1"/>
    <col min="5" max="5" width="3" style="1" customWidth="1"/>
    <col min="6" max="6" width="4.85546875" style="1" customWidth="1"/>
    <col min="7" max="7" width="3" style="1" customWidth="1"/>
    <col min="8" max="8" width="11.42578125" style="1"/>
    <col min="9" max="9" width="3" style="1" customWidth="1"/>
    <col min="10" max="10" width="7" style="1" customWidth="1"/>
    <col min="11" max="12" width="3" style="1" customWidth="1"/>
    <col min="13" max="13" width="4.7109375" style="1" customWidth="1"/>
    <col min="14" max="14" width="15.7109375" style="1" customWidth="1"/>
    <col min="15" max="16384" width="11.42578125" style="1"/>
  </cols>
  <sheetData>
    <row r="2" spans="3:16" ht="18">
      <c r="D2" s="50" t="s">
        <v>81</v>
      </c>
      <c r="E2" s="14"/>
      <c r="F2" s="14"/>
      <c r="G2" s="14"/>
      <c r="H2" s="14"/>
      <c r="I2" s="14"/>
      <c r="J2" s="14"/>
      <c r="K2" s="14"/>
      <c r="L2" s="14"/>
      <c r="P2" s="25" t="s">
        <v>6</v>
      </c>
    </row>
    <row r="3" spans="3:16" ht="18">
      <c r="D3" s="28"/>
      <c r="E3" s="14"/>
      <c r="F3" s="14"/>
      <c r="G3" s="14"/>
      <c r="H3" s="14"/>
      <c r="I3" s="14"/>
      <c r="J3" s="14"/>
      <c r="K3" s="14"/>
      <c r="L3" s="14"/>
      <c r="P3" s="25" t="s">
        <v>7</v>
      </c>
    </row>
    <row r="4" spans="3:16" ht="18">
      <c r="D4" s="28"/>
      <c r="E4" s="14"/>
      <c r="F4" s="14"/>
      <c r="G4" s="14"/>
      <c r="H4" s="14"/>
      <c r="I4" s="14"/>
      <c r="J4" s="14"/>
      <c r="K4" s="14"/>
      <c r="L4" s="14"/>
      <c r="P4" s="25" t="s">
        <v>8</v>
      </c>
    </row>
    <row r="5" spans="3:16" ht="18">
      <c r="D5" s="50" t="s">
        <v>82</v>
      </c>
      <c r="P5" s="25" t="s">
        <v>9</v>
      </c>
    </row>
    <row r="6" spans="3:16" ht="18">
      <c r="D6" s="50"/>
      <c r="P6" s="25"/>
    </row>
    <row r="7" spans="3:16" ht="15">
      <c r="P7" s="25"/>
    </row>
    <row r="8" spans="3:16" ht="15">
      <c r="C8" s="29"/>
      <c r="D8" s="6" t="s">
        <v>27</v>
      </c>
      <c r="E8" s="15"/>
      <c r="F8" s="15"/>
      <c r="G8" s="15"/>
      <c r="H8" s="107" t="s">
        <v>83</v>
      </c>
      <c r="I8" s="15"/>
      <c r="J8" s="15"/>
      <c r="K8" s="15"/>
      <c r="L8" s="15"/>
      <c r="M8" s="7"/>
      <c r="N8" s="95" t="e">
        <f>Periscolaire!N5</f>
        <v>#DIV/0!</v>
      </c>
      <c r="P8" s="25"/>
    </row>
    <row r="9" spans="3:16" ht="15">
      <c r="C9" s="29"/>
      <c r="N9" s="48"/>
      <c r="P9" s="25"/>
    </row>
    <row r="10" spans="3:16" ht="29.25" customHeight="1">
      <c r="D10" s="6" t="s">
        <v>84</v>
      </c>
      <c r="E10" s="15"/>
      <c r="F10" s="15"/>
      <c r="G10" s="15"/>
      <c r="H10" s="107" t="s">
        <v>85</v>
      </c>
      <c r="I10" s="15"/>
      <c r="J10" s="15"/>
      <c r="K10" s="15"/>
      <c r="L10" s="15"/>
      <c r="M10" s="7"/>
      <c r="N10" s="95">
        <f t="array" ref="N10:O10">Territoire!N28</f>
        <v>0</v>
      </c>
      <c r="O10" s="49">
        <v>0</v>
      </c>
      <c r="P10" s="49"/>
    </row>
    <row r="11" spans="3:16" ht="20.100000000000001" customHeight="1"/>
    <row r="12" spans="3:16" ht="39" customHeight="1">
      <c r="D12" s="43"/>
      <c r="E12" s="43"/>
      <c r="F12" s="43"/>
      <c r="G12" s="43"/>
      <c r="H12" s="44"/>
      <c r="I12" s="45"/>
      <c r="J12" s="45"/>
      <c r="K12" s="46"/>
      <c r="L12" s="45"/>
      <c r="M12" s="45"/>
      <c r="N12" s="47"/>
    </row>
    <row r="14" spans="3:16" ht="18">
      <c r="D14" s="50" t="s">
        <v>86</v>
      </c>
    </row>
    <row r="16" spans="3:16" ht="15">
      <c r="C16" s="29"/>
      <c r="D16" s="6" t="s">
        <v>27</v>
      </c>
      <c r="E16" s="15"/>
      <c r="F16" s="15"/>
      <c r="G16" s="15"/>
      <c r="H16" s="107" t="s">
        <v>83</v>
      </c>
      <c r="I16" s="15"/>
      <c r="J16" s="15"/>
      <c r="K16" s="15"/>
      <c r="L16" s="15"/>
      <c r="M16" s="7"/>
      <c r="N16" s="95" t="e">
        <f>Extrascolaire!N5</f>
        <v>#DIV/0!</v>
      </c>
    </row>
    <row r="17" spans="3:15" ht="15">
      <c r="C17" s="29"/>
      <c r="N17" s="48"/>
    </row>
    <row r="18" spans="3:15" ht="15">
      <c r="D18" s="6" t="s">
        <v>84</v>
      </c>
      <c r="E18" s="15"/>
      <c r="F18" s="15"/>
      <c r="G18" s="15"/>
      <c r="H18" s="107" t="s">
        <v>85</v>
      </c>
      <c r="I18" s="15"/>
      <c r="J18" s="15"/>
      <c r="K18" s="15"/>
      <c r="L18" s="15"/>
      <c r="M18" s="7"/>
      <c r="N18" s="95">
        <f t="array" ref="N18:O18">Territoire!N47</f>
        <v>0</v>
      </c>
      <c r="O18" s="49">
        <v>0</v>
      </c>
    </row>
    <row r="20" spans="3:15" ht="15.75">
      <c r="D20" s="43"/>
      <c r="E20" s="43"/>
      <c r="F20" s="43"/>
      <c r="G20" s="43"/>
      <c r="H20" s="44"/>
      <c r="I20" s="45"/>
      <c r="J20" s="45"/>
      <c r="K20" s="46"/>
      <c r="L20" s="45"/>
      <c r="M20" s="45"/>
      <c r="N20" s="47"/>
    </row>
    <row r="24" spans="3:15" ht="18">
      <c r="D24" s="50" t="s">
        <v>87</v>
      </c>
    </row>
    <row r="26" spans="3:15" ht="15">
      <c r="C26" s="29"/>
      <c r="D26" s="6" t="s">
        <v>27</v>
      </c>
      <c r="E26" s="15"/>
      <c r="F26" s="15"/>
      <c r="G26" s="15"/>
      <c r="H26" s="107" t="s">
        <v>83</v>
      </c>
      <c r="I26" s="15"/>
      <c r="J26" s="15"/>
      <c r="K26" s="15"/>
      <c r="L26" s="15"/>
      <c r="M26" s="7"/>
      <c r="N26" s="95" t="e">
        <f>Adolescent!N38</f>
        <v>#DIV/0!</v>
      </c>
    </row>
    <row r="27" spans="3:15" ht="15">
      <c r="C27" s="29"/>
      <c r="N27" s="48"/>
    </row>
    <row r="28" spans="3:15" ht="15">
      <c r="D28" s="6" t="s">
        <v>84</v>
      </c>
      <c r="E28" s="15"/>
      <c r="F28" s="15"/>
      <c r="G28" s="15"/>
      <c r="H28" s="107" t="s">
        <v>85</v>
      </c>
      <c r="I28" s="15"/>
      <c r="J28" s="15"/>
      <c r="K28" s="15"/>
      <c r="L28" s="15"/>
      <c r="M28" s="7"/>
      <c r="N28" s="95">
        <f t="array" ref="N28:O28">Territoire!N77</f>
        <v>0</v>
      </c>
      <c r="O28" s="49">
        <v>0</v>
      </c>
    </row>
    <row r="30" spans="3:15" ht="15.75">
      <c r="D30" s="43"/>
      <c r="E30" s="43"/>
      <c r="F30" s="43"/>
      <c r="G30" s="43"/>
      <c r="H30" s="44"/>
      <c r="I30" s="45"/>
      <c r="J30" s="45"/>
      <c r="K30" s="46"/>
      <c r="L30" s="45"/>
      <c r="M30" s="45"/>
      <c r="N30" s="47"/>
    </row>
  </sheetData>
  <sheetProtection sheet="1" selectLockedCells="1" selectUn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EF9E38123871B40B7FCEB23DFD9B4FC" ma:contentTypeVersion="30" ma:contentTypeDescription="Crée un document." ma:contentTypeScope="" ma:versionID="147c5663f7f760d7d30a05b845c86f6c">
  <xsd:schema xmlns:xsd="http://www.w3.org/2001/XMLSchema" xmlns:xs="http://www.w3.org/2001/XMLSchema" xmlns:p="http://schemas.microsoft.com/office/2006/metadata/properties" xmlns:ns2="1f59a235-a724-4ea9-8f7d-3730d7283e71" xmlns:ns3="5fccbd56-0752-430e-875b-5f2133ab9848" xmlns:ns4="http://schemas.microsoft.com/sharepoint/v3/fields" targetNamespace="http://schemas.microsoft.com/office/2006/metadata/properties" ma:root="true" ma:fieldsID="610f5fbabbeee583e0840daf3327617e" ns2:_="" ns3:_="" ns4:_="">
    <xsd:import namespace="1f59a235-a724-4ea9-8f7d-3730d7283e71"/>
    <xsd:import namespace="5fccbd56-0752-430e-875b-5f2133ab9848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3:SharedWithUsers" minOccurs="0"/>
                <xsd:element ref="ns3:SharedWithDetails" minOccurs="0"/>
                <xsd:element ref="ns2:Typededocument" minOccurs="0"/>
                <xsd:element ref="ns2:Th_x00e8_me" minOccurs="0"/>
                <xsd:element ref="ns2:MediaServiceLocation" minOccurs="0"/>
                <xsd:element ref="ns2:MediaLengthInSeconds" minOccurs="0"/>
                <xsd:element ref="ns2:Ann_x00e9_e" minOccurs="0"/>
                <xsd:element ref="ns2:Derni_x00e8_remise_x00e0_jour" minOccurs="0"/>
                <xsd:element ref="ns4:_DCDateCreated" minOccurs="0"/>
                <xsd:element ref="ns4:_DCDateModified" minOccurs="0"/>
                <xsd:element ref="ns2:lcf76f155ced4ddcb4097134ff3c332f" minOccurs="0"/>
                <xsd:element ref="ns3:TaxCatchAll" minOccurs="0"/>
                <xsd:element ref="ns2:Sujet" minOccurs="0"/>
                <xsd:element ref="ns2:MediaServiceObjectDetectorVersions" minOccurs="0"/>
                <xsd:element ref="ns2:sujet0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9a235-a724-4ea9-8f7d-3730d7283e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Typededocument" ma:index="19" nillable="true" ma:displayName="Type de document" ma:format="Dropdown" ma:internalName="Typededocument">
      <xsd:simpleType>
        <xsd:restriction base="dms:Choice">
          <xsd:enumeration value="Plaquette"/>
          <xsd:enumeration value="Affiche"/>
          <xsd:enumeration value="Fiche"/>
          <xsd:enumeration value="Vidéo"/>
          <xsd:enumeration value="Ppt"/>
          <xsd:enumeration value="EDL"/>
        </xsd:restriction>
      </xsd:simpleType>
    </xsd:element>
    <xsd:element name="Th_x00e8_me" ma:index="20" nillable="true" ma:displayName="Thème" ma:format="Dropdown" ma:internalName="Th_x00e8_m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nimation vie sociale"/>
                    <xsd:enumeration value="Parentalité"/>
                    <xsd:enumeration value="Famille et petite enfance"/>
                    <xsd:enumeration value="Enfance jeunesse"/>
                    <xsd:enumeration value="Logement"/>
                    <xsd:enumeration value="Solidarité et soutien financier"/>
                    <xsd:enumeration value="CTG"/>
                    <xsd:enumeration value="TNI"/>
                    <xsd:enumeration value="Relation de service"/>
                    <xsd:enumeration value="Choix 10"/>
                    <xsd:enumeration value="Choix 11"/>
                  </xsd:restriction>
                </xsd:simpleType>
              </xsd:element>
            </xsd:sequence>
          </xsd:extension>
        </xsd:complexContent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Ann_x00e9_e" ma:index="23" nillable="true" ma:displayName="Année" ma:decimals="0" ma:format="Dropdown" ma:internalName="Ann_x00e9_e" ma:percentage="FALSE">
      <xsd:simpleType>
        <xsd:restriction base="dms:Number"/>
      </xsd:simpleType>
    </xsd:element>
    <xsd:element name="Derni_x00e8_remise_x00e0_jour" ma:index="24" nillable="true" ma:displayName="Dernière mise à jour" ma:default="[today]" ma:format="DateOnly" ma:indexed="true" ma:internalName="Derni_x00e8_remise_x00e0_jour">
      <xsd:simpleType>
        <xsd:restriction base="dms:DateTime"/>
      </xsd:simpleType>
    </xsd:element>
    <xsd:element name="lcf76f155ced4ddcb4097134ff3c332f" ma:index="29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ujet" ma:index="31" nillable="true" ma:displayName="Sujet" ma:format="Dropdown" ma:internalName="Sujet">
      <xsd:simpleType>
        <xsd:restriction base="dms:Choice">
          <xsd:enumeration value="Recrutement"/>
          <xsd:enumeration value="Formation"/>
          <xsd:enumeration value="Handicap"/>
          <xsd:enumeration value="Marque employeur"/>
          <xsd:enumeration value="Choix 5"/>
        </xsd:restriction>
      </xsd:simpleType>
    </xsd:element>
    <xsd:element name="MediaServiceObjectDetectorVersions" ma:index="3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sujet0" ma:index="33" nillable="true" ma:displayName="sujet" ma:format="Dropdown" ma:internalName="sujet0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Noel"/>
                    <xsd:enumeration value="Cercueil"/>
                    <xsd:enumeration value="guirlande"/>
                    <xsd:enumeration value="conifère"/>
                  </xsd:restriction>
                </xsd:simpleType>
              </xsd:element>
            </xsd:sequence>
          </xsd:extension>
        </xsd:complexContent>
      </xsd:complexType>
    </xsd:element>
    <xsd:element name="MediaServiceSearchProperties" ma:index="3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ccbd56-0752-430e-875b-5f2133ab984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30" nillable="true" ma:displayName="Taxonomy Catch All Column" ma:hidden="true" ma:list="{ca3ead4c-b87b-4670-a7da-b98d5ec67156}" ma:internalName="TaxCatchAll" ma:showField="CatchAllData" ma:web="5fccbd56-0752-430e-875b-5f2133ab98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6" nillable="true" ma:displayName="Date de création" ma:description="Date à laquelle la ressource a été créée" ma:format="DateTime" ma:internalName="_DCDateCreated">
      <xsd:simpleType>
        <xsd:restriction base="dms:DateTime"/>
      </xsd:simpleType>
    </xsd:element>
    <xsd:element name="_DCDateModified" ma:index="27" nillable="true" ma:displayName="Date de modification" ma:description="Date à laquelle la ressource a été modifiée pour la dernière fois" ma:format="DateTime" ma:internalName="_DCDateModifi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5" ma:displayName="Auteur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2897E1-C21B-47C1-8609-FE42905DB858}"/>
</file>

<file path=customXml/itemProps2.xml><?xml version="1.0" encoding="utf-8"?>
<ds:datastoreItem xmlns:ds="http://schemas.openxmlformats.org/officeDocument/2006/customXml" ds:itemID="{590794F8-19A7-46AD-BE36-6B23B05A7DF2}"/>
</file>

<file path=customXml/itemProps3.xml><?xml version="1.0" encoding="utf-8"?>
<ds:datastoreItem xmlns:ds="http://schemas.openxmlformats.org/officeDocument/2006/customXml" ds:itemID="{D94D6D68-4B1C-41CF-9025-53AD54132C6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DREUX CNF</dc:creator>
  <cp:keywords/>
  <dc:description/>
  <cp:lastModifiedBy>X</cp:lastModifiedBy>
  <cp:revision/>
  <dcterms:created xsi:type="dcterms:W3CDTF">2018-12-06T07:04:35Z</dcterms:created>
  <dcterms:modified xsi:type="dcterms:W3CDTF">2026-02-03T10:14:35Z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display_urn:schemas-microsoft-com:office:office#SharedWithUsers">
    <vt:lpwstr>Sandra DAVID 171</vt:lpwstr>
  </property>
  <property fmtid="{D5CDD505-2E9C-101B-9397-08002B2CF9AE}" pid="4" name="SharedWithUsers">
    <vt:lpwstr>25;#Sandra DAVID 171</vt:lpwstr>
  </property>
  <property fmtid="{D5CDD505-2E9C-101B-9397-08002B2CF9AE}" pid="5" name="TaxCatchAll">
    <vt:lpwstr/>
  </property>
  <property fmtid="{D5CDD505-2E9C-101B-9397-08002B2CF9AE}" pid="6" name="lcf76f155ced4ddcb4097134ff3c332f">
    <vt:lpwstr/>
  </property>
</Properties>
</file>